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03" documentId="120_S{2AC9BD13-BADA-5192-A53E-5A8FF88502F6}" xr6:coauthVersionLast="47" xr6:coauthVersionMax="47" xr10:uidLastSave="{944B2EA3-3726-49D2-B1BE-A0DDDF6A7E6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<sst xmlns="http://schemas.openxmlformats.org/spreadsheetml/2006/main" count="180294" uniqueCount="39133">
  <si>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</si>
  <si>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</si>
  <si>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</si>
  <si>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</si>
  <si>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</si>
  <si>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</si>
  <si>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</si>
  <si>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</si>
  <si>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</si>
  <si>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</si>
  <si>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</si>
  <si>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</si>
  <si>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</si>
  <si>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</si>
  <si>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</si>
  <si>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</si>
  <si>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</si>
  <si>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</si>
  <si>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</si>
  <si>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</si>
  <si>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</si>
  <si>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</si>
  <si>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</si>
  <si>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</si>
  <si>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</si>
  <si>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</si>
  <si>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</si>
  <si>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</si>
  <si>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</si>
  <si>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</si>
  <si>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</si>
  <si>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</si>
  <si>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</si>
  <si>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</si>
  <si>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</si>
  <si>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</si>
  <si>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</si>
  <si>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</si>
  <si>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</si>
  <si>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</si>
  <si>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</si>
  <si>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</si>
  <si>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</si>
  <si>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</si>
  <si>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</si>
  <si>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</si>
  <si>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</si>
  <si>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</si>
  <si>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</si>
  <si>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</si>
  <si>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</si>
  <si>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</si>
  <si>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</si>
  <si>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</si>
  <si>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</si>
  <si>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</si>
  <si>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</si>
  <si>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</si>
  <si>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</si>
  <si>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</si>
  <si>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</si>
  <si>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</si>
  <si>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</si>
  <si>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</si>
  <si>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</si>
  <si>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</si>
  <si>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</si>
  <si>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</si>
  <si>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</si>
  <si>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</si>
  <si>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</si>
  <si>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</si>
  <si>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</si>
  <si>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</si>
  <si>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</si>
  <si>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</si>
  <si>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</si>
  <si>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</si>
  <si>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</si>
  <si>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</si>
  <si>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</si>
  <si>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</si>
  <si>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</si>
  <si>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</si>
  <si>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</si>
  <si>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</si>
  <si>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</si>
  <si>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</si>
  <si>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</si>
  <si>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</si>
  <si>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</si>
  <si>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</si>
  <si>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</si>
  <si>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</si>
  <si>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</si>
  <si>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</si>
  <si>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</si>
  <si>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</si>
  <si>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</si>
  <si>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</si>
  <si>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</si>
  <si>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</si>
  <si>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</si>
  <si>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</si>
  <si>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</si>
  <si>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</si>
  <si>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</si>
  <si>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</si>
  <si>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</si>
  <si>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</si>
  <si>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</si>
  <si>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</si>
  <si>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</si>
  <si>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</si>
  <si>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</si>
  <si>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</si>
  <si>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</si>
  <si>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</si>
  <si>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</si>
  <si>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</si>
  <si>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</si>
  <si>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</si>
  <si>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</si>
  <si>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</si>
  <si>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</si>
  <si>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</si>
  <si>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</si>
  <si>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</si>
  <si>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</si>
  <si>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</si>
  <si>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</si>
  <si>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</si>
  <si>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</si>
  <si>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</si>
  <si>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</si>
  <si>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</si>
  <si>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</si>
  <si>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</si>
  <si>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</si>
  <si>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</si>
  <si>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</si>
  <si>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</si>
  <si>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</si>
  <si>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</si>
  <si>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</si>
  <si>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</si>
  <si>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</si>
  <si>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</si>
  <si>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</si>
  <si>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</si>
  <si>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</si>
  <si>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</si>
  <si>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</si>
  <si>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</si>
  <si>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</si>
  <si>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</si>
  <si>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</si>
  <si>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</si>
  <si>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</si>
  <si>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</si>
  <si>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</si>
  <si>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</si>
  <si>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</si>
  <si>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</si>
  <si>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</si>
  <si>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</si>
  <si>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</si>
  <si>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</si>
  <si>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</si>
  <si>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</si>
  <si>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</si>
  <si>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</si>
  <si>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</si>
  <si>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</si>
  <si>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</si>
  <si>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</si>
  <si>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</si>
  <si>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</si>
  <si>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</si>
  <si>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</si>
  <si>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</si>
  <si>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</si>
  <si>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</si>
  <si>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</si>
  <si>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</si>
  <si>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</si>
  <si>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</si>
  <si>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</si>
  <si>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</si>
  <si>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</si>
  <si>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</si>
  <si>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</si>
  <si>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</si>
  <si>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</si>
  <si>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</si>
  <si>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</si>
  <si>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</si>
  <si>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</si>
  <si>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</si>
  <si>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</si>
  <si>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</si>
  <si>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</si>
  <si>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</si>
  <si>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</si>
  <si>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</si>
  <si>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</si>
  <si>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</si>
  <si>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</si>
  <si>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</si>
  <si>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</si>
  <si>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</si>
  <si>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</si>
  <si>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</si>
  <si>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</si>
  <si>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</si>
  <si>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</si>
  <si>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</si>
  <si>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</si>
  <si>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</si>
  <si>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</si>
  <si>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</si>
  <si>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</si>
  <si>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</si>
  <si>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</si>
  <si>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</si>
  <si>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</si>
  <si>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</si>
  <si>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</si>
  <si>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</si>
  <si>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</si>
  <si>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</si>
  <si>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</si>
  <si>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</si>
  <si>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</si>
  <si>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</si>
  <si>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</si>
  <si>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</si>
  <si>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</si>
  <si>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</si>
  <si>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</si>
  <si>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</si>
  <si>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</si>
  <si>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</si>
  <si>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</si>
  <si>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</si>
  <si>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</si>
  <si>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</si>
  <si>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</si>
  <si>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</si>
  <si>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</si>
  <si>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</si>
  <si>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</si>
  <si>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</si>
  <si>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</si>
  <si>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</si>
  <si>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</si>
  <si>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</si>
  <si>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</si>
  <si>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</si>
  <si>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</si>
  <si>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</si>
  <si>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</si>
  <si>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</si>
  <si>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</si>
  <si>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</si>
  <si>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</si>
  <si>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</si>
  <si>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</si>
  <si>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</si>
  <si>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</si>
  <si>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</si>
  <si>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</si>
  <si>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</si>
  <si>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</si>
  <si>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</si>
  <si>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</si>
  <si>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</si>
  <si>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</si>
  <si>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</si>
  <si>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</si>
  <si>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</si>
  <si>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</si>
  <si>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</si>
  <si>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</si>
  <si>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</si>
  <si>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</si>
  <si>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</si>
  <si>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</si>
  <si>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</si>
  <si>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</si>
  <si>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</si>
  <si>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</si>
  <si>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</si>
  <si>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</si>
  <si>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</si>
  <si>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</si>
  <si>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</si>
  <si>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</si>
  <si>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</si>
  <si>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</si>
  <si>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</si>
  <si>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</si>
  <si>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</si>
  <si>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</si>
  <si>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</si>
  <si>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</si>
  <si>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</si>
  <si>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</si>
  <si>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</si>
  <si>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</si>
  <si>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</si>
  <si>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</si>
  <si>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</si>
  <si>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</si>
  <si>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</si>
  <si>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</si>
  <si>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</si>
  <si>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</si>
  <si>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</si>
  <si>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</si>
  <si>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</si>
  <si>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</si>
  <si>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</si>
  <si>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</si>
  <si>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</si>
  <si>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</si>
  <si>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</si>
  <si>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</si>
  <si>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</si>
  <si>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</si>
  <si>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</si>
  <si>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</si>
  <si>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</si>
  <si>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</si>
  <si>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</si>
  <si>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</si>
  <si>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</si>
  <si>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</si>
  <si>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</si>
  <si>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</si>
  <si>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</si>
  <si>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</si>
  <si>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</si>
  <si>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</si>
  <si>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</si>
  <si>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</si>
  <si>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</si>
  <si>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</si>
  <si>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</si>
  <si>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</si>
  <si>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</si>
  <si>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</si>
  <si>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</si>
  <si>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</si>
  <si>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</si>
  <si>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</si>
  <si>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</si>
  <si>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</si>
  <si>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</si>
  <si>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</si>
  <si>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</si>
  <si>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</si>
  <si>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</si>
  <si>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</si>
  <si>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</si>
  <si>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</si>
  <si>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</si>
  <si>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</si>
  <si>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</si>
  <si>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</si>
  <si>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</si>
  <si>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</si>
  <si>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</si>
  <si>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</si>
  <si>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</si>
  <si>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</si>
  <si>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</si>
  <si>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</si>
  <si>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</si>
  <si>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</si>
  <si>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</si>
  <si>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</si>
  <si>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</si>
  <si>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</si>
  <si>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</si>
  <si>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</si>
  <si>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</si>
  <si>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</si>
  <si>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</si>
  <si>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</si>
  <si>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</si>
  <si>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</si>
  <si>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</si>
  <si>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</si>
  <si>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</si>
  <si>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</si>
  <si>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</si>
  <si>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</si>
  <si>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</si>
  <si>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</si>
  <si>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</si>
  <si>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</si>
  <si>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</si>
  <si>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</si>
  <si>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</si>
  <si>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</si>
  <si>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</si>
  <si>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</si>
  <si>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</si>
  <si>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</si>
  <si>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</si>
  <si>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</si>
  <si>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</si>
  <si>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</si>
  <si>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</si>
  <si>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</si>
  <si>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</si>
  <si>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</si>
  <si>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</si>
  <si>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</si>
  <si>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</si>
  <si>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</si>
  <si>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</si>
  <si>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</si>
  <si>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</si>
  <si>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</si>
  <si>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</si>
  <si>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</si>
  <si>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</si>
  <si>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</si>
  <si>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</si>
  <si>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</si>
  <si>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</si>
  <si>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</si>
  <si>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</si>
  <si>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</si>
  <si>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</si>
  <si>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</si>
  <si>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</si>
  <si>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</si>
  <si>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</si>
  <si>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</si>
  <si>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</si>
  <si>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</si>
  <si>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</si>
  <si>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</si>
  <si>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</si>
  <si>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</si>
  <si>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</si>
  <si>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</si>
  <si>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</si>
  <si>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</si>
  <si>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</si>
  <si>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</si>
  <si>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</si>
  <si>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</si>
  <si>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</si>
  <si>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</si>
  <si>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</si>
  <si>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</si>
  <si>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</si>
  <si>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</si>
  <si>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</si>
  <si>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</si>
  <si>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</si>
  <si>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</si>
  <si>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</si>
  <si>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</si>
  <si>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</si>
  <si>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</si>
  <si>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</si>
  <si>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</si>
  <si>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</si>
  <si>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</si>
  <si>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</si>
  <si>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</si>
  <si>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</si>
  <si>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</si>
  <si>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</si>
  <si>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</si>
  <si>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</si>
  <si>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</si>
  <si>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</si>
  <si>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</si>
  <si>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</si>
  <si>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</si>
  <si>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</si>
  <si>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</si>
  <si>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</si>
  <si>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</si>
  <si>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</si>
  <si>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</si>
  <si>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</si>
  <si>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</si>
  <si>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</si>
  <si>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</si>
  <si>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</si>
  <si>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</si>
  <si>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</si>
  <si>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</si>
  <si>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</si>
  <si>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</si>
  <si>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</si>
  <si>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</si>
  <si>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</si>
  <si>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</si>
  <si>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</si>
  <si>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</si>
  <si>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</si>
  <si>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</si>
  <si>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</si>
  <si>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</si>
  <si>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</si>
  <si>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</si>
  <si>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</si>
  <si>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</si>
  <si>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</si>
  <si>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</si>
  <si>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</si>
  <si>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</si>
  <si>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</si>
  <si>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</si>
  <si>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</si>
  <si>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</si>
  <si>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</si>
  <si>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</si>
  <si>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</si>
  <si>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</si>
  <si>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</si>
  <si>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</si>
  <si>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</si>
  <si>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</si>
  <si>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</si>
  <si>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</si>
  <si>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</si>
  <si>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</si>
  <si>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</si>
  <si>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</si>
  <si>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</si>
  <si>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</si>
  <si>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</si>
  <si>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</si>
  <si>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</si>
  <si>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</si>
  <si>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</si>
  <si>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</si>
  <si>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</si>
  <si>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</si>
  <si>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</si>
  <si>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</si>
  <si>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</si>
  <si>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</si>
  <si>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</si>
  <si>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</si>
  <si>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</si>
  <si>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</si>
  <si>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</si>
  <si>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</si>
  <si>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</si>
  <si>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</si>
  <si>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</si>
  <si>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</si>
  <si>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</si>
  <si>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</si>
  <si>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</si>
  <si>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</si>
  <si>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</si>
  <si>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</si>
  <si>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</si>
  <si>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</si>
  <si>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</si>
  <si>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</si>
  <si>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</si>
  <si>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</si>
  <si>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</si>
  <si>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</si>
  <si>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</si>
  <si>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</si>
  <si>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</si>
  <si>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</si>
  <si>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</si>
  <si>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</si>
  <si>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</si>
  <si>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</si>
  <si>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</si>
  <si>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</si>
  <si>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</si>
  <si>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</si>
  <si>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</si>
  <si>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</si>
  <si>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</si>
  <si>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</si>
  <si>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</si>
  <si>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</si>
  <si>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</si>
  <si>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</si>
  <si>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</si>
  <si>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</si>
  <si>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</si>
  <si>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</si>
  <si>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</si>
  <si>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</si>
  <si>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</si>
  <si>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</si>
  <si>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</si>
  <si>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</si>
  <si>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</si>
  <si>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</si>
  <si>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</si>
  <si>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</si>
  <si>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</si>
  <si>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</si>
  <si>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</si>
  <si>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</si>
  <si>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</si>
  <si>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</si>
  <si>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</si>
  <si>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</si>
  <si>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</si>
  <si>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</si>
  <si>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</si>
  <si>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</si>
  <si>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</si>
  <si>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</si>
  <si>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</si>
  <si>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</si>
  <si>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</si>
  <si>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</si>
  <si>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</si>
  <si>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</si>
  <si>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</si>
  <si>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</si>
  <si>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</si>
  <si>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</si>
  <si>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</si>
  <si>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</si>
  <si>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</si>
  <si>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</si>
  <si>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</si>
  <si>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</si>
  <si>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</si>
  <si>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</si>
  <si>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</si>
  <si>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</si>
  <si>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</si>
  <si>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</si>
  <si>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</si>
  <si>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</si>
  <si>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</si>
  <si>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</si>
  <si>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</si>
  <si>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</si>
  <si>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</si>
  <si>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</si>
  <si>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</si>
  <si>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</si>
  <si>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</si>
  <si>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</si>
  <si>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</si>
  <si>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</si>
  <si>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</si>
  <si>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</si>
  <si>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</si>
  <si>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</si>
  <si>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</si>
  <si>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</si>
  <si>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</si>
  <si>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</si>
  <si>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</si>
  <si>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</si>
  <si>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</si>
  <si>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</si>
  <si>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</si>
  <si>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</si>
  <si>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</si>
  <si>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</si>
  <si>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</si>
  <si>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</si>
  <si>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</si>
  <si>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</si>
  <si>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</si>
  <si>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</si>
  <si>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</si>
  <si>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</si>
  <si>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</si>
  <si>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</si>
  <si>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</si>
  <si>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</si>
  <si>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</si>
  <si>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</si>
  <si>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</si>
  <si>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</si>
  <si>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</si>
  <si>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</si>
  <si>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</si>
  <si>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</si>
  <si>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</si>
  <si>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</si>
  <si>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</si>
  <si>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</si>
  <si>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</si>
  <si>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</si>
  <si>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</si>
  <si>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</si>
  <si>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</si>
  <si>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</si>
  <si>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</si>
  <si>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</si>
  <si>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</si>
  <si>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</si>
  <si>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</si>
  <si>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</si>
  <si>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</si>
  <si>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</si>
  <si>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</si>
  <si>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</si>
  <si>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</si>
  <si>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</si>
  <si>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</si>
  <si>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</si>
  <si>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</si>
  <si>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</si>
  <si>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</si>
  <si>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</si>
  <si>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</si>
  <si>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</si>
  <si>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</si>
  <si>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</si>
  <si>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</si>
  <si>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</si>
  <si>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</si>
  <si>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</si>
  <si>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</si>
  <si>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</si>
  <si>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</si>
  <si>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</si>
  <si>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</si>
  <si>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</si>
  <si>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</si>
  <si>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</si>
  <si>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</si>
  <si>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</si>
  <si>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</si>
  <si>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</si>
  <si>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</si>
  <si>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</si>
  <si>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</si>
  <si>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</si>
  <si>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</si>
  <si>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</si>
  <si>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</si>
  <si>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</si>
  <si>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</si>
  <si>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</si>
  <si>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</si>
  <si>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</si>
  <si>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</si>
  <si>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</si>
  <si>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</si>
  <si>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</si>
  <si>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</si>
  <si>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</si>
  <si>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</si>
  <si>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</si>
  <si>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</si>
  <si>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</si>
  <si>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</si>
  <si>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</si>
  <si>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</si>
  <si>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</si>
  <si>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</si>
  <si>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</si>
  <si>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</si>
  <si>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</si>
  <si>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</si>
  <si>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</si>
  <si>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</si>
  <si>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</si>
  <si>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</si>
  <si>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</si>
  <si>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</si>
  <si>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</si>
  <si>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</si>
  <si>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</si>
  <si>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</si>
  <si>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</si>
  <si>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</si>
  <si>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</si>
  <si>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</si>
  <si>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</si>
  <si>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</si>
  <si>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</si>
  <si>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</si>
  <si>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</si>
  <si>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</si>
  <si>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</si>
  <si>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</si>
  <si>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</si>
  <si>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</si>
  <si>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</si>
  <si>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</si>
  <si>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</si>
  <si>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</si>
  <si>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</si>
  <si>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</si>
  <si>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</si>
  <si>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</si>
  <si>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</si>
  <si>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</si>
  <si>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</si>
  <si>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</si>
  <si>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</si>
  <si>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</si>
  <si>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</si>
  <si>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</si>
  <si>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</si>
  <si>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</si>
  <si>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</si>
  <si>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</si>
  <si>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</si>
  <si>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</si>
  <si>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</si>
  <si>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</si>
  <si>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</si>
  <si>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</si>
  <si>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</si>
  <si>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</si>
  <si>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</si>
  <si>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</si>
  <si>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</si>
  <si>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</si>
  <si>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</si>
  <si>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</si>
  <si>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</si>
  <si>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</si>
  <si>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</si>
  <si>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</si>
  <si>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</si>
  <si>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</si>
  <si>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</si>
  <si>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</si>
  <si>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</si>
  <si>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</si>
  <si>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</si>
  <si>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</si>
  <si>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</si>
  <si>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</si>
  <si>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</si>
  <si>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</si>
  <si>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</si>
  <si>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</si>
  <si>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</si>
  <si>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</si>
  <si>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</si>
  <si>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</si>
  <si>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</si>
  <si>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</si>
  <si>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</si>
  <si>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</si>
  <si>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</si>
  <si>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</si>
  <si>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</si>
  <si>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</si>
  <si>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</si>
  <si>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</si>
  <si>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</si>
  <si>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</si>
  <si>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</si>
  <si>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</si>
  <si>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</si>
  <si>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</si>
  <si>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</si>
  <si>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</si>
  <si>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</si>
  <si>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</si>
  <si>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</si>
  <si>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</si>
  <si>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</si>
  <si>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</si>
  <si>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</si>
  <si>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</si>
  <si>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</si>
  <si>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</si>
  <si>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</si>
  <si>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</si>
  <si>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</si>
  <si>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</si>
  <si>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</si>
  <si>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</si>
  <si>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</si>
  <si>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</si>
  <si>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</si>
  <si>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</si>
  <si>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</si>
  <si>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</si>
  <si>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</si>
  <si>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</si>
  <si>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</si>
  <si>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</si>
  <si>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</si>
  <si>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</si>
  <si>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</si>
  <si>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</si>
  <si>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</si>
  <si>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</si>
  <si>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</si>
  <si>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</si>
  <si>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</si>
  <si>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</si>
  <si>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</si>
  <si>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</si>
  <si>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</si>
  <si>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</si>
  <si>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</si>
  <si>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</si>
  <si>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</si>
  <si>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</si>
  <si>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</si>
  <si>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</si>
  <si>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</si>
  <si>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</si>
  <si>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</si>
  <si>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</si>
  <si>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</si>
  <si>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</si>
  <si>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</si>
  <si>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</si>
  <si>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</si>
  <si>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</si>
  <si>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</si>
  <si>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</si>
  <si>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</si>
  <si>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</si>
  <si>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</si>
  <si>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</si>
  <si>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</si>
  <si>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</si>
  <si>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</si>
  <si>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</si>
  <si>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</si>
  <si>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</si>
  <si>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</si>
  <si>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</si>
  <si>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</si>
  <si>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</si>
  <si>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</si>
  <si>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</si>
  <si>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</si>
  <si>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</si>
  <si>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</si>
  <si>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</si>
  <si>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</si>
  <si>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</si>
  <si>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</si>
  <si>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</si>
  <si>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</si>
  <si>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</si>
  <si>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</si>
  <si>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</si>
  <si>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</si>
  <si>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</si>
  <si>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</si>
  <si>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</si>
  <si>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</si>
  <si>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</si>
  <si>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</si>
  <si>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</si>
  <si>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</si>
  <si>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</si>
  <si>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</si>
  <si>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</si>
  <si>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</si>
  <si>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</si>
  <si>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</si>
  <si>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</si>
  <si>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</si>
  <si>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</si>
  <si>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</si>
  <si>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</si>
  <si>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</si>
  <si>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</si>
  <si>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</si>
  <si>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</si>
  <si>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</si>
  <si>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</si>
  <si>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</si>
  <si>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</si>
  <si>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</si>
  <si>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</si>
  <si>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</si>
  <si>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</si>
  <si>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</si>
  <si>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</si>
  <si>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</si>
  <si>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</si>
  <si>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</si>
  <si>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</si>
  <si>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</si>
  <si>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</si>
  <si>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</si>
  <si>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</si>
  <si>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</si>
  <si>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</si>
  <si>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</si>
  <si>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</si>
  <si>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</si>
  <si>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</si>
  <si>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</si>
  <si>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</si>
  <si>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</si>
  <si>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</si>
  <si>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</si>
  <si>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</si>
  <si>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</si>
  <si>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</si>
  <si>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</si>
  <si>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</si>
  <si>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</si>
  <si>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</si>
  <si>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</si>
  <si>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</si>
  <si>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</si>
  <si>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</si>
  <si>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</si>
  <si>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</si>
  <si>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</si>
  <si>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</si>
  <si>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</si>
  <si>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</si>
  <si>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</si>
  <si>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</si>
  <si>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</si>
  <si>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</si>
  <si>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</si>
  <si>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</si>
  <si>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</si>
  <si>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</si>
  <si>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</si>
  <si>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</si>
  <si>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</si>
  <si>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</si>
  <si>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</si>
  <si>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</si>
  <si>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</si>
  <si>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</si>
  <si>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</si>
  <si>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</si>
  <si>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</si>
  <si>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</si>
  <si>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</si>
  <si>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</si>
  <si>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</si>
  <si>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</si>
  <si>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</si>
  <si>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</si>
  <si>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</si>
  <si>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</si>
  <si>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</si>
  <si>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</si>
  <si>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</si>
  <si>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</si>
  <si>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</si>
  <si>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</si>
  <si>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</si>
  <si>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</si>
  <si>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</si>
  <si>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</si>
  <si>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</si>
  <si>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</si>
  <si>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</si>
  <si>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</si>
  <si>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</si>
  <si>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</si>
  <si>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</si>
  <si>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</si>
  <si>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</si>
  <si>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</si>
  <si>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</si>
  <si>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</si>
  <si>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</si>
  <si>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</si>
  <si>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</si>
  <si>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</si>
  <si>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</si>
  <si>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</si>
  <si>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</si>
  <si>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</si>
  <si>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</si>
  <si>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</si>
  <si>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</si>
  <si>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</si>
  <si>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</si>
  <si>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</si>
  <si>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</si>
  <si>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</si>
  <si>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</si>
  <si>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</si>
  <si>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</si>
  <si>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</si>
  <si>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</si>
  <si>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</si>
  <si>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</si>
  <si>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</si>
  <si>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</si>
  <si>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</si>
  <si>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</si>
  <si>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</si>
  <si>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</si>
  <si>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</si>
  <si>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</si>
  <si>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</si>
  <si>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</si>
  <si>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</si>
  <si>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</si>
  <si>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</si>
  <si>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</si>
  <si>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</si>
  <si>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</si>
  <si>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</si>
  <si>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</si>
  <si>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</si>
  <si>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</si>
  <si>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</si>
  <si>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</si>
  <si>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</si>
  <si>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</si>
  <si>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</si>
  <si>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</si>
  <si>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</si>
  <si>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</si>
  <si>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</si>
  <si>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</si>
  <si>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</si>
  <si>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</si>
  <si>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</si>
  <si>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</si>
  <si>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</si>
  <si>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</si>
  <si>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</si>
  <si>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</si>
  <si>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</si>
  <si>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</si>
  <si>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</si>
  <si>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</si>
  <si>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</si>
  <si>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</si>
  <si>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</si>
  <si>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</si>
  <si>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</si>
  <si>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</si>
  <si>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</si>
  <si>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</si>
  <si>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</si>
  <si>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</si>
  <si>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</si>
  <si>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</si>
  <si>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</si>
  <si>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</si>
  <si>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</si>
  <si>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</si>
  <si>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</si>
  <si>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</si>
  <si>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</si>
  <si>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</si>
  <si>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</si>
  <si>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</si>
  <si>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</si>
  <si>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</si>
  <si>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</si>
  <si>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</si>
  <si>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</si>
  <si>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</si>
  <si>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</si>
  <si>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</si>
  <si>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</si>
  <si>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</si>
  <si>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</si>
  <si>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</si>
  <si>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</si>
  <si>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</si>
  <si>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</si>
  <si>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</si>
  <si>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</si>
  <si>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</si>
  <si>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</si>
  <si>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</si>
  <si>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</si>
  <si>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</si>
  <si>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</si>
  <si>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</si>
  <si>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</si>
  <si>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</si>
  <si>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</si>
  <si>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</si>
  <si>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</si>
  <si>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</si>
  <si>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</si>
  <si>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</si>
  <si>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</si>
  <si>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</si>
  <si>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</si>
  <si>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</si>
  <si>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</si>
  <si>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</si>
  <si>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</si>
  <si>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</si>
  <si>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</si>
  <si>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</si>
  <si>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</si>
  <si>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</si>
  <si>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</si>
  <si>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</si>
  <si>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</si>
  <si>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</si>
  <si>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</si>
  <si>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</si>
  <si>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</si>
  <si>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</si>
  <si>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</si>
  <si>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</si>
  <si>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</si>
  <si>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</si>
  <si>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</si>
  <si>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</si>
  <si>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</si>
  <si>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</si>
  <si>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</si>
  <si>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</si>
  <si>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</si>
  <si>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</si>
  <si>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</si>
  <si>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</si>
  <si>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</si>
  <si>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</si>
  <si>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</si>
  <si>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</si>
  <si>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</si>
  <si>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</si>
  <si>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</si>
  <si>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</si>
  <si>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</si>
  <si>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</si>
  <si>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</si>
  <si>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</si>
  <si>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</si>
  <si>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</si>
  <si>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</si>
  <si>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</si>
  <si>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</si>
  <si>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</si>
  <si>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</si>
  <si>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</si>
  <si>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</si>
  <si>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</si>
  <si>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</si>
  <si>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</si>
  <si>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</si>
  <si>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</si>
  <si>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</si>
  <si>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</si>
  <si>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</si>
  <si>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</si>
  <si>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</si>
  <si>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</si>
  <si>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</si>
  <si>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</si>
  <si>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</si>
  <si>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</si>
  <si>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</si>
  <si>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</si>
  <si>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</si>
  <si>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</si>
  <si>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</si>
  <si>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</si>
  <si>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</si>
  <si>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</si>
  <si>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</si>
  <si>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</si>
  <si>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</si>
  <si>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</si>
  <si>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</si>
  <si>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</si>
  <si>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</si>
  <si>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</si>
  <si>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</si>
  <si>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</si>
  <si>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</si>
  <si>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</si>
  <si>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</si>
  <si>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</si>
  <si>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</si>
  <si>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</si>
  <si>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</si>
  <si>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</si>
  <si>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</si>
  <si>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</si>
  <si>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</si>
  <si>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</si>
  <si>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</si>
  <si>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</si>
  <si>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</si>
  <si>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</si>
  <si>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</si>
  <si>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</si>
  <si>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</si>
  <si>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</si>
  <si>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</si>
  <si>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</si>
  <si>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</si>
  <si>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</si>
  <si>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</si>
  <si>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</si>
  <si>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</si>
  <si>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</si>
  <si>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</si>
  <si>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</si>
  <si>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</si>
  <si>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</si>
  <si>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</si>
  <si>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</si>
  <si>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</si>
  <si>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</si>
  <si>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</si>
  <si>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</si>
  <si>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</si>
  <si>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</si>
  <si>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</si>
  <si>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</si>
  <si>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</si>
  <si>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</si>
  <si>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</si>
  <si>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</si>
  <si>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</si>
  <si>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</si>
  <si>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</si>
  <si>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</si>
  <si>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</si>
  <si>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</si>
  <si>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</si>
  <si>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</si>
  <si>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</si>
  <si>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</si>
  <si>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</si>
  <si>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</si>
  <si>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</si>
  <si>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</si>
  <si>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</si>
  <si>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</si>
  <si>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</si>
  <si>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</si>
  <si>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</si>
  <si>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</si>
  <si>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</si>
  <si>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</si>
  <si>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</si>
  <si>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</si>
  <si>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</si>
  <si>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</si>
  <si>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</si>
  <si>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</si>
  <si>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</si>
  <si>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</si>
  <si>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</si>
  <si>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</si>
  <si>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</si>
  <si>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</si>
  <si>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</si>
  <si>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</si>
  <si>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</si>
  <si>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</si>
  <si>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</si>
  <si>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</si>
  <si>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</si>
  <si>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</si>
  <si>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</si>
  <si>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</si>
  <si>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</si>
  <si>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</si>
  <si>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</si>
  <si>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</si>
  <si>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</si>
  <si>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</si>
  <si>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</si>
  <si>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</si>
  <si>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</si>
  <si>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</si>
  <si>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</si>
  <si>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</si>
  <si>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</si>
  <si>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</si>
  <si>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</si>
  <si>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</si>
  <si>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</si>
  <si>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</si>
  <si>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</si>
  <si>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</si>
  <si>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</si>
  <si>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</si>
  <si>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</si>
  <si>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</si>
  <si>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</si>
  <si>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</si>
  <si>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</si>
  <si>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</si>
  <si>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</si>
  <si>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</si>
  <si>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</si>
  <si>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</si>
  <si>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</si>
  <si>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</si>
  <si>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</si>
  <si>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</si>
  <si>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</si>
  <si>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</si>
  <si>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</si>
  <si>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</si>
  <si>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</si>
  <si>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</si>
  <si>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</si>
  <si>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</si>
  <si>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</si>
  <si>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</si>
  <si>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</si>
  <si>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</si>
  <si>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</si>
  <si>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</si>
  <si>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</si>
  <si>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</si>
  <si>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</si>
  <si>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</si>
  <si>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</si>
  <si>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</si>
  <si>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</si>
  <si>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</si>
  <si>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</si>
  <si>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</si>
  <si>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</si>
  <si>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</si>
  <si>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</si>
  <si>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</si>
  <si>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</si>
  <si>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</si>
  <si>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</si>
  <si>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</si>
  <si>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</si>
  <si>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</si>
  <si>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</si>
  <si>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</si>
  <si>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</si>
  <si>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</si>
  <si>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</si>
  <si>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</si>
  <si>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</si>
  <si>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</si>
  <si>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</si>
  <si>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</si>
  <si>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</si>
  <si>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</si>
  <si>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</si>
  <si>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</si>
  <si>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</si>
  <si>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</si>
  <si>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</si>
  <si>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</si>
  <si>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</si>
  <si>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</si>
  <si>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</si>
  <si>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</si>
  <si>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</si>
  <si>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</si>
  <si>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</si>
  <si>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</si>
  <si>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</si>
  <si>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</si>
  <si>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</si>
  <si>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</si>
  <si>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</si>
  <si>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</si>
  <si>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</si>
  <si>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</si>
  <si>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</si>
  <si>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</si>
  <si>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</si>
  <si>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</si>
  <si>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</si>
  <si>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</si>
  <si>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</si>
  <si>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</si>
  <si>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</si>
  <si>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</si>
  <si>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</si>
  <si>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</si>
  <si>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</si>
  <si>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</si>
  <si>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</si>
  <si>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</si>
  <si>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</si>
  <si>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</si>
  <si>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</si>
  <si>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</si>
  <si>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</si>
  <si>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</si>
  <si>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</si>
  <si>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</si>
  <si>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</si>
  <si>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</si>
  <si>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</si>
  <si>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</si>
  <si>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</si>
  <si>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</si>
  <si>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</si>
  <si>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</si>
  <si>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</si>
  <si>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</si>
  <si>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</si>
  <si>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</si>
  <si>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</si>
  <si>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</si>
  <si>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</si>
  <si>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</si>
  <si>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</si>
  <si>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</si>
  <si>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</si>
  <si>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</si>
  <si>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</si>
  <si>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</si>
  <si>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</si>
  <si>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</si>
  <si>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</si>
  <si>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</si>
  <si>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</si>
  <si>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</si>
  <si>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</si>
  <si>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</si>
  <si>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</si>
  <si>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</si>
  <si>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</si>
  <si>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</si>
  <si>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</si>
  <si>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</si>
  <si>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</si>
  <si>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</si>
  <si>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</si>
  <si>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</si>
  <si>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</si>
  <si>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</si>
  <si>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</si>
  <si>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</si>
  <si>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</si>
  <si>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</si>
  <si>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</si>
  <si>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</si>
  <si>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</si>
  <si>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</si>
  <si>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</si>
  <si>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</si>
  <si>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</si>
  <si>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</si>
  <si>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</si>
  <si>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</si>
  <si>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</si>
  <si>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</si>
  <si>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</si>
  <si>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</si>
  <si>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</si>
  <si>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</si>
  <si>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</si>
  <si>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</si>
  <si>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</si>
  <si>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</si>
  <si>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</si>
  <si>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</si>
  <si>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</si>
  <si>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</si>
  <si>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</si>
  <si>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</si>
  <si>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</si>
  <si>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</si>
  <si>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</si>
  <si>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</si>
  <si>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</si>
  <si>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</si>
  <si>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</si>
  <si>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</si>
  <si>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</si>
  <si>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</si>
  <si>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</si>
  <si>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</si>
  <si>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</si>
  <si>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</si>
  <si>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</si>
  <si>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</si>
  <si>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</si>
  <si>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</si>
  <si>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</si>
  <si>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</si>
  <si>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</si>
  <si>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</si>
  <si>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</si>
  <si>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</si>
  <si>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</si>
  <si>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</si>
  <si>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</si>
  <si>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</si>
  <si>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</si>
  <si>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</si>
  <si>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</si>
  <si>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</si>
  <si>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</si>
  <si>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</si>
  <si>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</si>
  <si>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</si>
  <si>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</si>
  <si>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</si>
  <si>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</si>
  <si>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</si>
  <si>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</si>
  <si>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</si>
  <si>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</si>
  <si>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</si>
  <si>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</si>
  <si>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</si>
  <si>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</si>
  <si>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</si>
  <si>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</si>
  <si>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</si>
  <si>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</si>
  <si>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</si>
  <si>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</si>
  <si>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</si>
  <si>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</si>
  <si>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</si>
  <si>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</si>
  <si>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</si>
  <si>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</si>
  <si>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</si>
  <si>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</si>
  <si>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</si>
  <si>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</si>
  <si>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</si>
  <si>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</si>
  <si>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</si>
  <si>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</si>
  <si>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</si>
  <si>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</si>
  <si>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</si>
  <si>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</si>
  <si>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</si>
  <si>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</si>
  <si>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</si>
  <si>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</si>
  <si>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</si>
  <si>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</si>
  <si>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</si>
  <si>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</si>
  <si>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</si>
  <si>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</si>
  <si>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</si>
  <si>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</si>
  <si>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</si>
  <si>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</si>
  <si>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</si>
  <si>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</si>
  <si>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</si>
  <si>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</si>
  <si>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</si>
  <si>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</si>
  <si>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</si>
  <si>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</si>
  <si>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</si>
  <si>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</si>
  <si>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</si>
  <si>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</si>
  <si>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</si>
  <si>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</si>
  <si>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</si>
  <si>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</si>
  <si>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</si>
  <si>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</si>
  <si>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</si>
  <si>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</si>
  <si>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</si>
  <si>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</si>
  <si>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</si>
  <si>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</si>
  <si>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</si>
  <si>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</si>
  <si>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</si>
  <si>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</si>
  <si>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</si>
  <si>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</si>
  <si>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</si>
  <si>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</si>
  <si>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</si>
  <si>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</si>
  <si>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</si>
  <si>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</si>
  <si>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</si>
  <si>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</si>
  <si>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</si>
  <si>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</si>
  <si>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</si>
  <si>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</si>
  <si>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</si>
  <si>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</si>
  <si>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</si>
  <si>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</si>
  <si>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</si>
  <si>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</si>
  <si>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</si>
  <si>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</si>
  <si>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</si>
  <si>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</si>
  <si>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</si>
  <si>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</si>
  <si>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</si>
  <si>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</si>
  <si>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</si>
  <si>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</si>
  <si>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</si>
  <si>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</si>
  <si>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</si>
  <si>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</si>
  <si>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</si>
  <si>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</si>
  <si>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</si>
  <si>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</si>
  <si>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</si>
  <si>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</si>
  <si>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</si>
  <si>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</si>
  <si>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</si>
  <si>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</si>
  <si>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</si>
  <si>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</si>
  <si>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</si>
  <si>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</si>
  <si>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</si>
  <si>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</si>
  <si>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</si>
  <si>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</si>
  <si>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</si>
  <si>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</si>
  <si>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</si>
  <si>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</si>
  <si>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</si>
  <si>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</si>
  <si>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</si>
  <si>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</si>
  <si>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</si>
  <si>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</si>
  <si>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</si>
  <si>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</si>
  <si>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</si>
  <si>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</si>
  <si>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</si>
  <si>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</si>
  <si>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</si>
  <si>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</si>
  <si>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</si>
  <si>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</si>
  <si>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</si>
  <si>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</si>
  <si>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</si>
  <si>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</si>
  <si>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</si>
  <si>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</si>
  <si>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</si>
  <si>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</si>
  <si>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</si>
  <si>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</si>
  <si>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</si>
  <si>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</si>
  <si>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</si>
  <si>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</si>
  <si>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</si>
  <si>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</si>
  <si>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</si>
  <si>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</si>
  <si>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</si>
  <si>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</si>
  <si>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</si>
  <si>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</si>
  <si>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</si>
  <si>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</si>
  <si>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</si>
  <si>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</si>
  <si>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</si>
  <si>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</si>
  <si>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</si>
  <si>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</si>
  <si>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</si>
  <si>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</si>
  <si>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</si>
  <si>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</si>
  <si>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</si>
  <si>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</si>
  <si>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</si>
  <si>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</si>
  <si>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</si>
  <si>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</si>
  <si>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</si>
  <si>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</si>
  <si>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</si>
  <si>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</si>
  <si>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</si>
  <si>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</si>
  <si>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</si>
  <si>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</si>
  <si>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</si>
  <si>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</si>
  <si>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</si>
  <si>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</si>
  <si>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</si>
  <si>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</si>
  <si>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</si>
  <si>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</si>
  <si>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</si>
  <si>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</si>
  <si>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</si>
  <si>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</si>
  <si>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</si>
  <si>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</si>
  <si>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</si>
  <si>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</si>
  <si>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</si>
  <si>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</si>
  <si>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</si>
  <si>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</si>
  <si>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</si>
  <si>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</si>
  <si>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</si>
  <si>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</si>
  <si>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</si>
  <si>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</si>
  <si>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</si>
  <si>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</si>
  <si>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</si>
  <si>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</si>
  <si>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</si>
  <si>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</si>
  <si>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</si>
  <si>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</si>
  <si>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</si>
  <si>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</si>
  <si>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</si>
  <si>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</si>
  <si>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</si>
  <si>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</si>
  <si>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</si>
  <si>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</si>
  <si>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</si>
  <si>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</si>
  <si>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</si>
  <si>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</si>
  <si>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</si>
  <si>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</si>
  <si>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</si>
  <si>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</si>
  <si>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</si>
  <si>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</si>
  <si>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</si>
  <si>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</si>
  <si>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</si>
  <si>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</si>
  <si>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</si>
  <si>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</si>
  <si>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</si>
  <si>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</si>
  <si>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</si>
  <si>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</si>
  <si>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</si>
  <si>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</si>
  <si>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</si>
  <si>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</si>
  <si>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</si>
  <si>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</si>
  <si>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</si>
  <si>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</si>
  <si>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</si>
  <si>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</si>
  <si>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</si>
  <si>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</si>
  <si>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</si>
  <si>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</si>
  <si>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</si>
  <si>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</si>
  <si>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</si>
  <si>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</si>
  <si>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</si>
  <si>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</si>
  <si>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</si>
  <si>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</si>
  <si>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</si>
  <si>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</si>
  <si>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</si>
  <si>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</si>
  <si>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</si>
  <si>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</si>
  <si>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</si>
  <si>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</si>
  <si>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</si>
  <si>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</si>
  <si>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</si>
  <si>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</si>
  <si>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</si>
  <si>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</si>
  <si>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</si>
  <si>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</si>
  <si>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</si>
  <si>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</si>
  <si>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</si>
  <si>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</si>
  <si>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</si>
  <si>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</si>
  <si>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</si>
  <si>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</si>
  <si>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</si>
  <si>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</si>
  <si>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</si>
  <si>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</si>
  <si>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</si>
  <si>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</si>
  <si>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</si>
  <si>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</si>
  <si>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</si>
  <si>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</si>
  <si>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</si>
  <si>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</si>
  <si>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</si>
  <si>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</si>
  <si>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</si>
  <si>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</si>
  <si>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</si>
  <si>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</si>
  <si>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</si>
  <si>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</si>
  <si>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</si>
  <si>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</si>
  <si>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</si>
  <si>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</si>
  <si>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</si>
  <si>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</si>
  <si>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</si>
  <si>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</si>
  <si>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</si>
  <si>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</si>
  <si>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</si>
  <si>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</si>
  <si>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</si>
  <si>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</si>
  <si>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</si>
  <si>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</si>
  <si>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</si>
  <si>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</si>
  <si>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</si>
  <si>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</si>
  <si>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</si>
  <si>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</si>
  <si>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</si>
  <si>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</si>
  <si>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</si>
  <si>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</si>
  <si>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</si>
  <si>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</si>
  <si>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</si>
  <si>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</si>
  <si>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</si>
  <si>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</si>
  <si>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</si>
  <si>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</si>
  <si>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</si>
  <si>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</si>
  <si>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</si>
  <si>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</si>
  <si>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</si>
  <si>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</si>
  <si>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</si>
  <si>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</si>
  <si>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</si>
  <si>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</si>
  <si>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</si>
  <si>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</si>
  <si>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</si>
  <si>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</si>
  <si>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</si>
  <si>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</si>
  <si>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</si>
  <si>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</si>
  <si>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</si>
  <si>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</si>
  <si>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</si>
  <si>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</si>
  <si>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</si>
  <si>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</si>
  <si>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</si>
  <si>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</si>
  <si>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</si>
  <si>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</si>
  <si>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</si>
  <si>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</si>
  <si>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</si>
  <si>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</si>
  <si>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</si>
  <si>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</si>
  <si>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</si>
  <si>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</si>
  <si>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</si>
  <si>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</si>
  <si>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</si>
  <si>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</si>
  <si>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</si>
  <si>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</si>
  <si>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</si>
  <si>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</si>
  <si>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</si>
  <si>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</si>
  <si>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</si>
  <si>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</si>
  <si>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</si>
  <si>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</si>
  <si>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</si>
  <si>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</si>
  <si>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</si>
  <si>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</si>
  <si>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</si>
  <si>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</si>
  <si>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</si>
  <si>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</si>
  <si>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</si>
  <si>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</si>
  <si>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</si>
  <si>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</si>
  <si>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</si>
  <si>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</si>
  <si>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</si>
  <si>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</si>
  <si>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</si>
  <si>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</si>
  <si>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</si>
  <si>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</si>
  <si>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</si>
  <si>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</si>
  <si>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</si>
  <si>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</si>
  <si>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</si>
  <si>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</si>
  <si>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</si>
  <si>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</si>
  <si>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</si>
  <si>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</si>
  <si>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</si>
  <si>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</si>
  <si>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</si>
  <si>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</si>
  <si>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</si>
  <si>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</si>
  <si>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</si>
  <si>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</si>
  <si>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</si>
  <si>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</si>
  <si>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</si>
  <si>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</si>
  <si>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</si>
  <si>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</si>
  <si>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</si>
  <si>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</si>
  <si>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</si>
  <si>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</si>
  <si>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</si>
  <si>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</si>
  <si>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</si>
  <si>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</si>
  <si>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</si>
  <si>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</si>
  <si>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</si>
  <si>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</si>
  <si>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</si>
  <si>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</si>
  <si>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</si>
  <si>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</si>
  <si>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</si>
  <si>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</si>
  <si>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</si>
  <si>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</si>
  <si>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</si>
  <si>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</si>
  <si>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</si>
  <si>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</si>
  <si>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</si>
  <si>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</si>
  <si>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</si>
  <si>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</si>
  <si>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</si>
  <si>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</si>
  <si>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</si>
  <si>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</si>
  <si>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</si>
  <si>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</si>
  <si>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</si>
  <si>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</si>
  <si>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</si>
  <si>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</si>
  <si>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</si>
  <si>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</si>
  <si>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</si>
  <si>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</si>
  <si>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</si>
  <si>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</si>
  <si>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</si>
  <si>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</si>
  <si>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</si>
  <si>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</si>
  <si>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</si>
  <si>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</si>
  <si>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</si>
  <si>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</si>
  <si>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</si>
  <si>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</si>
  <si>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</si>
  <si>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</si>
  <si>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</si>
  <si>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</si>
  <si>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</si>
  <si>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</si>
  <si>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</si>
  <si>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</si>
  <si>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</si>
  <si>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</si>
  <si>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</si>
  <si>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</si>
  <si>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</si>
  <si>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</si>
  <si>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</si>
  <si>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</si>
  <si>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</si>
  <si>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</si>
  <si>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</si>
  <si>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</si>
  <si>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</si>
  <si>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</si>
  <si>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</si>
  <si>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</si>
  <si>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</si>
  <si>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</si>
  <si>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</si>
  <si>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</si>
  <si>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</si>
  <si>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</si>
  <si>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</si>
  <si>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</si>
  <si>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</si>
  <si>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</si>
  <si>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</si>
  <si>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</si>
  <si>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</si>
  <si>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</si>
  <si>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</si>
  <si>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</si>
  <si>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</si>
  <si>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</si>
  <si>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</si>
  <si>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</si>
  <si>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</si>
  <si>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</si>
  <si>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</si>
  <si>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</si>
  <si>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</si>
  <si>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</si>
  <si>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</si>
  <si>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</si>
  <si>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</si>
  <si>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</si>
  <si>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</si>
  <si>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</si>
  <si>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</si>
  <si>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</si>
  <si>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</si>
  <si>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</si>
  <si>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</si>
  <si>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</si>
  <si>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</si>
  <si>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</si>
  <si>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</si>
  <si>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</si>
  <si>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</si>
  <si>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</si>
  <si>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</si>
  <si>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</si>
  <si>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</si>
  <si>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</si>
  <si>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</si>
  <si>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</si>
  <si>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</si>
  <si>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</si>
  <si>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</si>
  <si>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</si>
  <si>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</si>
  <si>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</si>
  <si>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</si>
  <si>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</si>
  <si>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</si>
  <si>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</si>
  <si>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</si>
  <si>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</si>
  <si>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</si>
  <si>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</si>
  <si>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</si>
  <si>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</si>
  <si>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</si>
  <si>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</si>
  <si>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</si>
  <si>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</si>
  <si>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</si>
  <si>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</si>
  <si>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</si>
  <si>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</si>
  <si>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</si>
  <si>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</si>
  <si>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</si>
  <si>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</si>
  <si>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</si>
  <si>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</si>
  <si>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</si>
  <si>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</si>
  <si>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</si>
  <si>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</si>
  <si>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</si>
  <si>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</si>
  <si>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</si>
  <si>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</si>
  <si>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</si>
  <si>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</si>
  <si>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</si>
  <si>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</si>
  <si>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</si>
  <si>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</si>
  <si>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</si>
  <si>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</si>
  <si>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</si>
  <si>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</si>
  <si>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</si>
  <si>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</si>
  <si>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</si>
  <si>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</si>
  <si>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</si>
  <si>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</si>
  <si>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</si>
  <si>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</si>
  <si>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</si>
  <si>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</si>
  <si>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</si>
  <si>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</si>
  <si>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</si>
  <si>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</si>
  <si>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</si>
  <si>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</si>
  <si>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</si>
  <si>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</si>
  <si>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</si>
  <si>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</si>
  <si>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</si>
  <si>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</si>
  <si>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</si>
  <si>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</si>
  <si>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</si>
  <si>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</si>
  <si>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</si>
  <si>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</si>
  <si>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</si>
  <si>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</si>
  <si>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</si>
  <si>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</si>
  <si>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</si>
  <si>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</si>
  <si>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</si>
  <si>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</si>
  <si>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</si>
  <si>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</si>
  <si>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</si>
  <si>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</si>
  <si>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</si>
  <si>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</si>
  <si>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</si>
  <si>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</si>
  <si>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</si>
  <si>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</si>
  <si>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</si>
  <si>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</si>
  <si>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</si>
  <si>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</si>
  <si>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</si>
  <si>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</si>
  <si>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</si>
  <si>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</si>
  <si>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</si>
  <si>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</si>
  <si>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</si>
  <si>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</si>
  <si>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</si>
  <si>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</si>
  <si>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</si>
  <si>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</si>
  <si>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</si>
  <si>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</si>
  <si>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</si>
  <si>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</si>
  <si>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</si>
  <si>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</si>
  <si>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</si>
  <si>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</si>
  <si>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</si>
  <si>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</si>
  <si>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</si>
  <si>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</si>
  <si>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</si>
  <si>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</si>
  <si>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</si>
  <si>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</si>
  <si>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</si>
  <si>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</si>
  <si>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</si>
  <si>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</si>
  <si>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</si>
  <si>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</si>
  <si>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</si>
  <si>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</si>
  <si>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</si>
  <si>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</si>
  <si>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</si>
  <si>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</si>
  <si>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</si>
  <si>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</si>
  <si>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</si>
  <si>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</si>
  <si>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</si>
  <si>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</si>
  <si>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</si>
  <si>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</si>
  <si>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</si>
  <si>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</si>
  <si>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</si>
  <si>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</si>
  <si>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</si>
  <si>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</si>
  <si>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</si>
  <si>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</si>
  <si>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</si>
  <si>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</si>
  <si>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</si>
  <si>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</si>
  <si>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</si>
  <si>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</si>
  <si>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</si>
  <si>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</si>
  <si>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</si>
  <si>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</si>
  <si>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</si>
  <si>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</si>
  <si>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</si>
  <si>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</si>
  <si>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</si>
  <si>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</si>
  <si>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</si>
  <si>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</si>
  <si>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</si>
  <si>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</si>
  <si>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</si>
  <si>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</si>
  <si>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</si>
  <si>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</si>
  <si>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</si>
  <si>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</si>
  <si>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</si>
  <si>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</si>
  <si>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</si>
  <si>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</si>
  <si>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</si>
  <si>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</si>
  <si>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</si>
  <si>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</si>
  <si>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</si>
  <si>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</si>
  <si>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</si>
  <si>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</si>
  <si>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</si>
  <si>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</si>
  <si>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</si>
  <si>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</si>
  <si>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</si>
  <si>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</si>
  <si>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</si>
  <si>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</si>
  <si>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</si>
  <si>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</si>
  <si>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</si>
  <si>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</si>
  <si>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</si>
  <si>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</si>
  <si>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</si>
  <si>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</si>
  <si>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</si>
  <si>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</si>
  <si>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</si>
  <si>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</si>
  <si>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</si>
  <si>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</si>
  <si>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</si>
  <si>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</si>
  <si>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</si>
  <si>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</si>
  <si>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</si>
  <si>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</si>
  <si>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</si>
  <si>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</si>
  <si>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</si>
  <si>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</si>
  <si>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</si>
  <si>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</si>
  <si>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</si>
  <si>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</si>
  <si>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</si>
  <si>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</si>
  <si>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</si>
  <si>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</si>
  <si>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</si>
  <si>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</si>
  <si>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</si>
  <si>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</si>
  <si>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</si>
  <si>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</si>
  <si>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</si>
  <si>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</si>
  <si>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</si>
  <si>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</si>
  <si>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</si>
  <si>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</si>
  <si>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</si>
  <si>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</si>
  <si>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</si>
  <si>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</si>
  <si>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</si>
  <si>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</si>
  <si>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</si>
  <si>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</si>
  <si>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</si>
  <si>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</si>
  <si>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</si>
  <si>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</si>
  <si>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</si>
  <si>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</si>
  <si>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</si>
  <si>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</si>
  <si>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</si>
  <si>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</si>
  <si>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</si>
  <si>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</si>
  <si>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</si>
  <si>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</si>
  <si>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</si>
  <si>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</si>
  <si>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</si>
  <si>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</si>
  <si>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</si>
  <si>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</si>
  <si>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</si>
  <si>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</si>
  <si>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</si>
  <si>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</si>
  <si>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</si>
  <si>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</si>
  <si>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</si>
  <si>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</si>
  <si>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</si>
  <si>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</si>
  <si>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</si>
  <si>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</si>
  <si>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</si>
  <si>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</si>
  <si>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</si>
  <si>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</si>
  <si>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</si>
  <si>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</si>
  <si>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</si>
  <si>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</si>
  <si>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</si>
  <si>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</si>
  <si>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</si>
  <si>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</si>
  <si>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</si>
  <si>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</si>
  <si>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</si>
  <si>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</si>
  <si>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</si>
  <si>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</si>
  <si>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</si>
  <si>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</si>
  <si>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</si>
  <si>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</si>
  <si>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</si>
  <si>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</si>
  <si>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</si>
  <si>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</si>
  <si>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</si>
  <si>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</si>
  <si>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</si>
  <si>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</si>
  <si>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</si>
  <si>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</si>
  <si>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</si>
  <si>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</si>
  <si>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</si>
  <si>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</si>
  <si>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</si>
  <si>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</si>
  <si>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</si>
  <si>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</si>
  <si>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</si>
  <si>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</si>
  <si>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</si>
  <si>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</si>
  <si>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</si>
  <si>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</si>
  <si>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</si>
  <si>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</si>
  <si>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</si>
  <si>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</si>
  <si>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</si>
  <si>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</si>
  <si>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</si>
  <si>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</si>
  <si>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</si>
  <si>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</si>
  <si>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</si>
  <si>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</si>
  <si>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</si>
  <si>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</si>
  <si>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</si>
  <si>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</si>
  <si>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</si>
  <si>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</si>
  <si>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</si>
  <si>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</si>
  <si>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</si>
  <si>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</si>
  <si>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</si>
  <si>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</si>
  <si>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</si>
  <si>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</si>
  <si>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</si>
  <si>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</si>
  <si>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</si>
  <si>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</si>
  <si>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</si>
  <si>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</si>
  <si>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</si>
  <si>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</si>
  <si>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</si>
  <si>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</si>
  <si>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</si>
  <si>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</si>
  <si>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</si>
  <si>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</si>
  <si>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</si>
  <si>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</si>
  <si>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</si>
  <si>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</si>
  <si>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</si>
  <si>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</si>
  <si>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</si>
  <si>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</si>
  <si>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</si>
  <si>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</si>
  <si>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</si>
  <si>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</si>
  <si>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</si>
  <si>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</si>
  <si>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</si>
  <si>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</si>
  <si>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</si>
  <si>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</si>
  <si>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</si>
  <si>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</si>
  <si>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</si>
  <si>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</si>
  <si>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</si>
  <si>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</si>
  <si>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</si>
  <si>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</si>
  <si>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</si>
  <si>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</si>
  <si>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</si>
  <si>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</si>
  <si>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</si>
  <si>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</si>
  <si>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</si>
  <si>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</si>
  <si>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</si>
  <si>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</si>
  <si>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</si>
  <si>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</si>
  <si>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</si>
  <si>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</si>
  <si>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</si>
  <si>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</si>
  <si>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</si>
  <si>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</si>
  <si>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</si>
  <si>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</si>
  <si>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</si>
  <si>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</si>
  <si>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</si>
  <si>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</si>
  <si>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</si>
  <si>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</si>
  <si>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</si>
  <si>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</si>
  <si>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</si>
  <si>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</si>
  <si>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</si>
  <si>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</si>
  <si>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</si>
  <si>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</si>
  <si>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</si>
  <si>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</si>
  <si>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</si>
  <si>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</si>
  <si>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</si>
  <si>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</si>
  <si>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</si>
  <si>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</si>
  <si>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</si>
  <si>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</si>
  <si>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</si>
  <si>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</si>
  <si>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</si>
  <si>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</si>
  <si>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</si>
  <si>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</si>
  <si>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</si>
  <si>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</si>
  <si>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</si>
  <si>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</si>
  <si>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</si>
  <si>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</si>
  <si>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</si>
  <si>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</si>
  <si>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</si>
  <si>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</si>
  <si>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</si>
  <si>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</si>
  <si>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</si>
  <si>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</si>
  <si>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</si>
  <si>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</si>
  <si>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</si>
  <si>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</si>
  <si>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</si>
  <si>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</si>
  <si>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</si>
  <si>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</si>
  <si>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</si>
  <si>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</si>
  <si>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</si>
  <si>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</si>
  <si>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</si>
  <si>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</si>
  <si>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</si>
  <si>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</si>
  <si>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</si>
  <si>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</si>
  <si>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</si>
  <si>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</si>
  <si>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</si>
  <si>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</si>
  <si>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</si>
  <si>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</si>
  <si>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</si>
  <si>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</si>
  <si>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</si>
  <si>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</si>
  <si>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</si>
  <si>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</si>
  <si>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</si>
  <si>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</si>
  <si>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</si>
  <si>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</si>
  <si>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</si>
  <si>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</si>
  <si>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</si>
  <si>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</si>
  <si>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</si>
  <si>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</si>
  <si>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</si>
  <si>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</si>
  <si>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</si>
  <si>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</si>
  <si>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</si>
  <si>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</si>
  <si>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</si>
  <si>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</si>
  <si>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</si>
  <si>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</si>
  <si>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</si>
  <si>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</si>
  <si>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</si>
  <si>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</si>
  <si>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</si>
  <si>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</si>
  <si>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</si>
  <si>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</si>
  <si>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</si>
  <si>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</si>
  <si>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</si>
  <si>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</si>
  <si>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</si>
  <si>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</si>
  <si>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</si>
  <si>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</si>
  <si>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</si>
  <si>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</si>
  <si>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</si>
  <si>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</si>
  <si>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</si>
  <si>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</si>
  <si>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</si>
  <si>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</si>
  <si>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</si>
  <si>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</si>
  <si>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</si>
  <si>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</si>
  <si>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</si>
  <si>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</si>
  <si>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</si>
  <si>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</si>
  <si>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</si>
  <si>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</si>
  <si>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</si>
  <si>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</si>
  <si>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</si>
  <si>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</si>
  <si>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</si>
  <si>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</si>
  <si>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</si>
  <si>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</si>
  <si>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</si>
  <si>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</si>
  <si>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</si>
  <si>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</si>
  <si>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</si>
  <si>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</si>
  <si>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</si>
  <si>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</si>
  <si>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</si>
  <si>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</si>
  <si>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</si>
  <si>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</si>
  <si>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</si>
  <si>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</si>
  <si>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</si>
  <si>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</si>
  <si>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</si>
  <si>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</si>
  <si>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</si>
  <si>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</si>
  <si>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</si>
  <si>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</si>
  <si>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</si>
  <si>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</si>
  <si>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</si>
  <si>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</si>
  <si>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</si>
  <si>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</si>
  <si>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</si>
  <si>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</si>
  <si>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</si>
  <si>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</si>
  <si>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</si>
  <si>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</si>
  <si>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</si>
  <si>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</si>
  <si>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</si>
  <si>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</si>
  <si>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</si>
  <si>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</si>
  <si>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</si>
  <si>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</si>
  <si>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</si>
  <si>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</si>
  <si>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</si>
  <si>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</si>
  <si>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</si>
  <si>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</si>
  <si>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</si>
  <si>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</si>
  <si>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</si>
  <si>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</si>
  <si>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</si>
  <si>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</si>
  <si>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</si>
  <si>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</si>
  <si>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</si>
  <si>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</si>
  <si>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</si>
  <si>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</si>
  <si>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</si>
  <si>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</si>
  <si>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</si>
  <si>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</si>
  <si>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</si>
  <si>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</si>
  <si>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</si>
  <si>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</si>
  <si>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</si>
  <si>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</si>
  <si>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</si>
  <si>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</si>
  <si>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</si>
  <si>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</si>
  <si>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</si>
  <si>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</si>
  <si>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</si>
  <si>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</si>
  <si>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</si>
  <si>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</si>
  <si>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</si>
  <si>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</si>
  <si>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</si>
  <si>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</si>
  <si>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</si>
  <si>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</si>
  <si>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</si>
  <si>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</si>
  <si>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</si>
  <si>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</si>
  <si>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</si>
  <si>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</si>
  <si>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</si>
  <si>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</si>
  <si>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</si>
  <si>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</si>
  <si>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</si>
  <si>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</si>
  <si>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</si>
  <si>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</si>
  <si>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</si>
  <si>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</si>
  <si>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</si>
  <si>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</si>
  <si>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</si>
  <si>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</si>
  <si>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</si>
  <si>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</si>
  <si>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</si>
  <si>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</si>
  <si>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</si>
  <si>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</si>
  <si>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</si>
  <si>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</si>
  <si>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</si>
  <si>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</si>
  <si>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</si>
  <si>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</si>
  <si>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</si>
  <si>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</si>
  <si>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</si>
  <si>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</si>
  <si>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</si>
  <si>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</si>
  <si>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</si>
  <si>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</si>
  <si>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</si>
  <si>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</si>
  <si>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</si>
  <si>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</si>
  <si>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</si>
  <si>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</si>
  <si>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</si>
  <si>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</si>
  <si>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</si>
  <si>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</si>
  <si>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</si>
  <si>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</si>
  <si>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</si>
  <si>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</si>
  <si>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</si>
  <si>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</si>
  <si>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</si>
  <si>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</si>
  <si>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</si>
  <si>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</si>
  <si>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</si>
  <si>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</si>
  <si>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</si>
  <si>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</si>
  <si>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</si>
  <si>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</si>
  <si>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</si>
  <si>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</si>
  <si>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</si>
  <si>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</si>
  <si>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</si>
  <si>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</si>
  <si>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</si>
  <si>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</si>
  <si>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</si>
  <si>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</si>
  <si>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</si>
  <si>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</si>
  <si>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</si>
  <si>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</si>
  <si>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</si>
  <si>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</si>
  <si>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</si>
  <si>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</si>
  <si>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</si>
  <si>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</si>
  <si>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</si>
  <si>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</si>
  <si>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</si>
  <si>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</si>
  <si>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</si>
  <si>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</si>
  <si>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</si>
  <si>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</si>
  <si>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</si>
  <si>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</si>
  <si>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</si>
  <si>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</si>
  <si>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</si>
  <si>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</si>
  <si>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</si>
  <si>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</si>
  <si>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</si>
  <si>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</si>
  <si>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</si>
  <si>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</si>
  <si>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</si>
  <si>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</si>
  <si>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</si>
  <si>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</si>
  <si>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</si>
  <si>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</si>
  <si>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</si>
  <si>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</si>
  <si>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</si>
  <si>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</si>
  <si>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</si>
  <si>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</si>
  <si>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</si>
  <si>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</si>
  <si>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</si>
  <si>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</si>
  <si>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</si>
  <si>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</si>
  <si>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</si>
  <si>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</si>
  <si>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</si>
  <si>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</si>
  <si>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</si>
  <si>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</si>
  <si>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</si>
  <si>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</si>
  <si>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</si>
  <si>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</si>
  <si>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</si>
  <si>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</si>
  <si>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</si>
  <si>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</si>
  <si>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</si>
  <si>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</si>
  <si>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</si>
  <si>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</si>
  <si>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</si>
  <si>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</si>
  <si>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</si>
  <si>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</si>
  <si>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</si>
  <si>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</si>
  <si>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</si>
  <si>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</si>
  <si>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</si>
  <si>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</si>
  <si>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</si>
  <si>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</si>
  <si>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</si>
  <si>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</si>
  <si>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</si>
  <si>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</si>
  <si>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</si>
  <si>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</si>
  <si>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</si>
  <si>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</si>
  <si>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</si>
  <si>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</si>
  <si>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</si>
  <si>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</si>
  <si>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</si>
  <si>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</si>
  <si>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</si>
  <si>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</si>
  <si>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</si>
  <si>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</si>
  <si>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</si>
  <si>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</si>
  <si>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</si>
  <si>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</si>
  <si>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</si>
  <si>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</si>
  <si>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</si>
  <si>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</si>
  <si>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</si>
  <si>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</si>
  <si>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</si>
  <si>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</si>
  <si>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</si>
  <si>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</si>
  <si>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</si>
  <si>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</si>
  <si>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</si>
  <si>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</si>
  <si>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</si>
  <si>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</si>
  <si>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</si>
  <si>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</si>
  <si>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</si>
  <si>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</si>
  <si>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</si>
  <si>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</si>
  <si>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</si>
  <si>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</si>
  <si>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</si>
  <si>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</si>
  <si>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</si>
  <si>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</si>
  <si>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</si>
  <si>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</si>
  <si>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</si>
  <si>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</si>
  <si>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</si>
  <si>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</si>
  <si>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</si>
  <si>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</si>
  <si>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</si>
  <si>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</si>
  <si>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</si>
  <si>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</si>
  <si>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</si>
  <si>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</si>
  <si>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</si>
  <si>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</si>
  <si>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</si>
  <si>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</si>
  <si>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</si>
  <si>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</si>
  <si>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</si>
  <si>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</si>
  <si>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</si>
  <si>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</si>
  <si>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</si>
  <si>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</si>
  <si>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</si>
  <si>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</si>
  <si>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</si>
  <si>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</si>
  <si>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</si>
  <si>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</si>
  <si>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</si>
  <si>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</si>
  <si>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</si>
  <si>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</si>
  <si>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</si>
  <si>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</si>
  <si>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</si>
  <si>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</si>
  <si>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</si>
  <si>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</si>
  <si>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</si>
  <si>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</si>
  <si>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</si>
  <si>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</si>
  <si>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</si>
  <si>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</si>
  <si>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</si>
  <si>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</si>
  <si>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</si>
  <si>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</si>
  <si>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</si>
  <si>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</si>
  <si>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</si>
  <si>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</si>
  <si>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</si>
  <si>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</si>
  <si>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</si>
  <si>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</si>
  <si>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</si>
  <si>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</si>
  <si>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</si>
  <si>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</si>
  <si>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</si>
  <si>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</si>
  <si>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</si>
  <si>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</si>
  <si>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</si>
  <si>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</si>
  <si>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</si>
  <si>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</si>
  <si>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</si>
  <si>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</si>
  <si>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</si>
  <si>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</si>
  <si>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</si>
  <si>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</si>
  <si>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</si>
  <si>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</si>
  <si>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</si>
  <si>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</si>
  <si>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</si>
  <si>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</si>
  <si>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</si>
  <si>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</si>
  <si>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</si>
  <si>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</si>
  <si>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</si>
  <si>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</si>
  <si>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</si>
  <si>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</si>
  <si>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</si>
  <si>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</si>
  <si>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</si>
  <si>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</si>
  <si>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</si>
  <si>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</si>
  <si>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</si>
  <si>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</si>
  <si>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</si>
  <si>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</si>
  <si>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</si>
  <si>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</si>
  <si>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</si>
  <si>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</si>
  <si>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</si>
  <si>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</si>
  <si>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</si>
  <si>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</si>
  <si>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</si>
  <si>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</si>
  <si>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</si>
  <si>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</si>
  <si>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</si>
  <si>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</si>
  <si>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</si>
  <si>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</si>
  <si>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</si>
  <si>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</si>
  <si>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</si>
  <si>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</si>
  <si>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</si>
  <si>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</si>
  <si>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</si>
  <si>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</si>
  <si>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</si>
  <si>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</si>
  <si>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</si>
  <si>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</si>
  <si>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</si>
  <si>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</si>
  <si>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</si>
  <si>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</si>
  <si>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</si>
  <si>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</si>
  <si>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</si>
  <si>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</si>
  <si>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</si>
  <si>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</si>
  <si>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</si>
  <si>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</si>
  <si>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</si>
  <si>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</si>
  <si>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</si>
  <si>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</si>
  <si>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</si>
  <si>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</si>
  <si>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</si>
  <si>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</si>
  <si>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</si>
  <si>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</si>
  <si>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</si>
  <si>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</si>
  <si>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</si>
  <si>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</si>
  <si>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</si>
  <si>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</si>
  <si>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</si>
  <si>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</si>
  <si>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</si>
  <si>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</si>
  <si>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</si>
  <si>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</si>
  <si>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</si>
  <si>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</si>
  <si>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</si>
  <si>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</si>
  <si>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</si>
  <si>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</si>
  <si>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</si>
  <si>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</si>
  <si>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</si>
  <si>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</si>
  <si>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</si>
  <si>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</si>
  <si>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</si>
  <si>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</si>
  <si>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</si>
  <si>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</si>
  <si>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</si>
  <si>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</si>
  <si>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</si>
  <si>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</si>
  <si>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</si>
  <si>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</si>
  <si>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</si>
  <si>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</si>
  <si>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</si>
  <si>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</si>
  <si>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</si>
  <si>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</si>
  <si>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</si>
  <si>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</si>
  <si>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</si>
  <si>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</si>
  <si>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</si>
  <si>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</si>
  <si>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</si>
  <si>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</si>
  <si>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</si>
  <si>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</si>
  <si>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</si>
  <si>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</si>
  <si>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</si>
  <si>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</si>
  <si>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</si>
  <si>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</si>
  <si>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</si>
  <si>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</si>
  <si>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</si>
  <si>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</si>
  <si>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</si>
  <si>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</si>
  <si>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</si>
  <si>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</si>
  <si>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</si>
  <si>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</si>
  <si>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</si>
  <si>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</si>
  <si>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</si>
  <si>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</si>
  <si>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</si>
  <si>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</si>
  <si>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</si>
  <si>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</si>
  <si>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</si>
  <si>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</si>
  <si>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</si>
  <si>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</si>
  <si>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</si>
  <si>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</si>
  <si>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</si>
  <si>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</si>
  <si>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</si>
  <si>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</si>
  <si>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</si>
  <si>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</si>
  <si>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</si>
  <si>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</si>
  <si>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</si>
  <si>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</si>
  <si>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</si>
  <si>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</si>
  <si>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</si>
  <si>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</si>
  <si>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</si>
  <si>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</si>
  <si>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</si>
  <si>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</si>
  <si>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</si>
  <si>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</si>
  <si>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</si>
  <si>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</si>
  <si>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</si>
  <si>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</si>
  <si>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</si>
  <si>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</si>
  <si>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</si>
  <si>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</si>
  <si>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</si>
  <si>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</si>
  <si>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</si>
  <si>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</si>
  <si>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</si>
  <si>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</si>
  <si>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</si>
  <si>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</si>
  <si>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</si>
  <si>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</si>
  <si>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</si>
  <si>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</si>
  <si>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</si>
  <si>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</si>
  <si>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</si>
  <si>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</si>
  <si>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</si>
  <si>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</si>
  <si>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</si>
  <si>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</si>
  <si>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</si>
  <si>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</si>
  <si>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</si>
  <si>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</si>
  <si>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</si>
  <si>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</si>
  <si>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</si>
  <si>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</si>
  <si>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</si>
  <si>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</si>
  <si>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</si>
  <si>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</si>
  <si>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</si>
  <si>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</si>
  <si>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</si>
  <si>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</si>
  <si>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</si>
  <si>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</si>
  <si>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</si>
  <si>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</si>
  <si>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</si>
  <si>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</si>
  <si>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</si>
  <si>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</si>
  <si>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</si>
  <si>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</si>
  <si>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</si>
  <si>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</si>
  <si>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</si>
  <si>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</si>
  <si>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</si>
  <si>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</si>
  <si>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</si>
  <si>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</si>
  <si>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</si>
  <si>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</si>
  <si>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</si>
  <si>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</si>
  <si>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</si>
  <si>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</si>
  <si>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</si>
  <si>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</si>
  <si>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</si>
  <si>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</si>
  <si>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</si>
  <si>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</si>
  <si>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</si>
  <si>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</si>
  <si>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</si>
  <si>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</si>
  <si>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</si>
  <si>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</si>
  <si>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</si>
  <si>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</si>
  <si>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</si>
  <si>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</si>
  <si>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</si>
  <si>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</si>
  <si>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</si>
  <si>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</si>
  <si>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</si>
  <si>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</si>
  <si>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</si>
  <si>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</si>
  <si>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</si>
  <si>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</si>
  <si>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</si>
  <si>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</si>
  <si>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</si>
  <si>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</si>
  <si>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</si>
  <si>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</si>
  <si>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</si>
  <si>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</si>
  <si>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</si>
  <si>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</si>
  <si>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</si>
  <si>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</si>
  <si>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</si>
  <si>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</si>
  <si>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</si>
  <si>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</si>
  <si>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</si>
  <si>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</si>
  <si>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</si>
  <si>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</si>
  <si>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</si>
  <si>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</si>
  <si>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</si>
  <si>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</si>
  <si>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</si>
  <si>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</si>
  <si>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</si>
  <si>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</si>
  <si>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</si>
  <si>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</si>
  <si>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</si>
  <si>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</si>
  <si>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</si>
  <si>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</si>
  <si>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</si>
  <si>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</si>
  <si>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</si>
  <si>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</si>
  <si>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</si>
  <si>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</si>
  <si>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</si>
  <si>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</si>
  <si>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</si>
  <si>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</si>
  <si>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</si>
  <si>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</si>
  <si>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</si>
  <si>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</si>
  <si>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</si>
  <si>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</si>
  <si>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</si>
  <si>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</si>
  <si>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</si>
  <si>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</si>
  <si>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</si>
  <si>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</si>
  <si>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</si>
  <si>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</si>
  <si>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</si>
  <si>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</si>
  <si>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</si>
  <si>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</si>
  <si>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</si>
  <si>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</si>
  <si>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</si>
  <si>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</si>
  <si>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</si>
  <si>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</si>
  <si>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</si>
  <si>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</si>
  <si>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</si>
  <si>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</si>
  <si>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</si>
  <si>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</si>
  <si>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</si>
  <si>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</si>
  <si>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</si>
  <si>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</si>
  <si>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</si>
  <si>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</si>
  <si>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</si>
  <si>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</si>
  <si>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</si>
  <si>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</si>
  <si>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</si>
  <si>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</si>
  <si>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</si>
  <si>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</si>
  <si>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</si>
  <si>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</si>
  <si>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</si>
  <si>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</si>
  <si>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</si>
  <si>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</si>
  <si>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</si>
  <si>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</si>
  <si>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</si>
  <si>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</si>
  <si>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</si>
  <si>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</si>
  <si>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</si>
  <si>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</si>
  <si>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</si>
  <si>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</si>
  <si>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</si>
  <si>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</si>
  <si>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</si>
  <si>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</si>
  <si>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</si>
  <si>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</si>
  <si>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</si>
  <si>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</si>
  <si>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</si>
  <si>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</si>
  <si>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</si>
  <si>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</si>
  <si>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</si>
  <si>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</si>
  <si>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</si>
  <si>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</si>
  <si>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</si>
  <si>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</si>
  <si>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</si>
  <si>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</si>
  <si>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</si>
  <si>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</si>
  <si>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</si>
  <si>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</si>
  <si>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</si>
  <si>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</si>
  <si>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</si>
  <si>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</si>
  <si>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</si>
  <si>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</si>
  <si>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</si>
  <si>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</si>
  <si>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</si>
  <si>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</si>
  <si>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</si>
  <si>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</si>
  <si>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</si>
  <si>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</si>
  <si>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</si>
  <si>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</si>
  <si>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</si>
  <si>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</si>
  <si>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</si>
  <si>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</si>
  <si>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</si>
  <si>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</si>
  <si>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</si>
  <si>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</si>
  <si>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</si>
  <si>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</si>
  <si>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</si>
  <si>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</si>
  <si>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</si>
  <si>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</si>
  <si>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</si>
  <si>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</si>
  <si>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</si>
  <si>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</si>
  <si>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</si>
  <si>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</si>
  <si>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</si>
  <si>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</si>
  <si>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</si>
  <si>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</si>
  <si>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</si>
  <si>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</si>
  <si>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</si>
  <si>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</si>
  <si>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</si>
  <si>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</si>
  <si>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</si>
  <si>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</si>
  <si>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</si>
  <si>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</si>
  <si>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</si>
  <si>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</si>
  <si>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</si>
  <si>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</si>
  <si>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</si>
  <si>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</si>
  <si>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</si>
  <si>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</si>
  <si>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</si>
  <si>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</si>
  <si>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</si>
  <si>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</si>
  <si>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</si>
  <si>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</si>
  <si>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</si>
  <si>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</si>
  <si>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</si>
  <si>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</si>
  <si>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</si>
  <si>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</si>
  <si>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</si>
  <si>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</si>
  <si>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</si>
  <si>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</si>
  <si>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</si>
  <si>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</si>
  <si>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</si>
  <si>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</si>
  <si>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</si>
  <si>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</si>
  <si>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</si>
  <si>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</si>
  <si>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</si>
  <si>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</si>
  <si>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</si>
  <si>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</si>
  <si>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</si>
  <si>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</si>
  <si>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</si>
  <si>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</si>
  <si>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</si>
  <si>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</si>
  <si>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</si>
  <si>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</si>
  <si>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</si>
  <si>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</si>
  <si>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</si>
  <si>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</si>
  <si>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</si>
  <si>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</si>
  <si>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</si>
  <si>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</si>
  <si>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</si>
  <si>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</si>
  <si>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</si>
  <si>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</si>
  <si>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</si>
  <si>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</si>
  <si>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</si>
  <si>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</si>
  <si>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</si>
  <si>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</si>
  <si>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</si>
  <si>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</si>
  <si>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</si>
  <si>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</si>
  <si>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</si>
  <si>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</si>
  <si>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</si>
  <si>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</si>
  <si>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</si>
  <si>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</si>
  <si>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</si>
  <si>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</si>
  <si>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</si>
  <si>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</si>
  <si>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</si>
  <si>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</si>
  <si>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</si>
  <si>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</si>
  <si>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</si>
  <si>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</si>
  <si>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</si>
  <si>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</si>
  <si>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</si>
  <si>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</si>
  <si>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</si>
  <si>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</si>
  <si>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</si>
  <si>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</si>
  <si>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</si>
  <si>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</si>
  <si>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</si>
  <si>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</si>
  <si>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</si>
  <si>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</si>
  <si>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</si>
  <si>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</si>
  <si>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</si>
  <si>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</si>
  <si>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</si>
  <si>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</si>
  <si>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</si>
  <si>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</si>
  <si>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</si>
  <si>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</si>
  <si>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</si>
  <si>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</si>
  <si>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</si>
  <si>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</si>
  <si>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</si>
  <si>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</si>
  <si>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</si>
  <si>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</si>
  <si>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</si>
  <si>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</si>
  <si>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</si>
  <si>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</si>
  <si>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</si>
  <si>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</si>
  <si>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</si>
  <si>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</si>
  <si>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</si>
  <si>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</si>
  <si>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</si>
  <si>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</si>
  <si>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</si>
  <si>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</si>
  <si>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</si>
  <si>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</si>
  <si>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</si>
  <si>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</si>
  <si>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</si>
  <si>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</si>
  <si>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</si>
  <si>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</si>
  <si>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</si>
  <si>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</si>
  <si>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</si>
  <si>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</si>
  <si>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</si>
  <si>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</si>
  <si>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</si>
  <si>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</si>
  <si>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</si>
  <si>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</si>
  <si>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</si>
  <si>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</si>
  <si>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</si>
  <si>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</si>
  <si>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</si>
  <si>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</si>
  <si>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</si>
  <si>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</si>
  <si>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</si>
  <si>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</si>
  <si>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</si>
  <si>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</si>
  <si>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</si>
  <si>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</si>
  <si>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</si>
  <si>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</si>
  <si>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</si>
  <si>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</si>
  <si>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</si>
  <si>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</si>
  <si>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</si>
  <si>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</si>
  <si>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</si>
  <si>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</si>
  <si>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</si>
  <si>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</si>
  <si>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</si>
  <si>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</si>
  <si>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</si>
  <si>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</si>
  <si>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</si>
  <si>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</si>
  <si>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</si>
  <si>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</si>
  <si>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</si>
  <si>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</si>
  <si>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</si>
  <si>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</si>
  <si>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</si>
  <si>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</si>
  <si>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</si>
  <si>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</si>
  <si>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</si>
  <si>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</si>
  <si>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</si>
  <si>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</si>
  <si>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</si>
  <si>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</si>
  <si>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</si>
  <si>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</si>
  <si>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</si>
  <si>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</si>
  <si>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</si>
  <si>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</si>
  <si>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</si>
  <si>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</si>
  <si>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</si>
  <si>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</si>
  <si>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</si>
  <si>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</si>
  <si>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</si>
  <si>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</si>
  <si>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</si>
  <si>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</si>
  <si>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</si>
  <si>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</si>
  <si>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</si>
  <si>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</si>
  <si>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</si>
  <si>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</si>
  <si>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</si>
  <si>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</si>
  <si>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</si>
  <si>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</si>
  <si>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</si>
  <si>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</si>
  <si>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</si>
  <si>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</si>
  <si>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</si>
  <si>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</si>
  <si>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</si>
  <si>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</si>
  <si>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</si>
  <si>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</si>
  <si>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</si>
  <si>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</si>
  <si>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</si>
  <si>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</si>
  <si>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</si>
  <si>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</si>
  <si>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</si>
  <si>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</si>
  <si>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</si>
  <si>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</si>
  <si>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</si>
  <si>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</si>
  <si>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</si>
  <si>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</si>
  <si>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</si>
  <si>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</si>
  <si>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</si>
  <si>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</si>
  <si>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</si>
  <si>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</si>
  <si>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</si>
  <si>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</si>
  <si>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</si>
  <si>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</si>
  <si>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</si>
  <si>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</si>
  <si>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</si>
  <si>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</si>
  <si>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</si>
  <si>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</si>
  <si>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</si>
  <si>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</si>
  <si>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</si>
  <si>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</si>
  <si>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</si>
  <si>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</si>
  <si>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</si>
  <si>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</si>
  <si>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</si>
  <si>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</si>
  <si>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</si>
  <si>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</si>
  <si>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</si>
  <si>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</si>
  <si>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</si>
  <si>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</si>
  <si>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</si>
  <si>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</si>
  <si>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</si>
  <si>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</si>
  <si>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</si>
  <si>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</si>
  <si>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</si>
  <si>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</si>
  <si>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</si>
  <si>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</si>
  <si>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</si>
  <si>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</si>
  <si>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</si>
  <si>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</si>
  <si>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</si>
  <si>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</si>
  <si>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</si>
  <si>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</si>
  <si>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</si>
  <si>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</si>
  <si>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</si>
  <si>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</si>
  <si>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</si>
  <si>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</si>
  <si>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</si>
  <si>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</si>
  <si>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</si>
  <si>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</si>
  <si>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</si>
  <si>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</si>
  <si>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</si>
  <si>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</si>
  <si>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</si>
  <si>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</si>
  <si>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</si>
  <si>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</si>
  <si>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</si>
  <si>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</si>
  <si>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</si>
  <si>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</si>
  <si>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</si>
  <si>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</si>
  <si>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</si>
  <si>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</si>
  <si>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</si>
  <si>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</si>
  <si>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</si>
  <si>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</si>
  <si>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</si>
  <si>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</si>
  <si>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</si>
  <si>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</si>
  <si>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</si>
  <si>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</si>
  <si>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</si>
  <si>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</si>
  <si>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</si>
  <si>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</si>
  <si>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</si>
  <si>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</si>
  <si>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</si>
  <si>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</si>
  <si>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</si>
  <si>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</si>
  <si>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</si>
  <si>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</si>
  <si>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</si>
  <si>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</si>
  <si>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</si>
  <si>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</si>
  <si>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</si>
  <si>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</si>
  <si>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</si>
  <si>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</si>
  <si>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</si>
  <si>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</si>
  <si>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</si>
  <si>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</si>
  <si>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</si>
  <si>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</si>
  <si>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</si>
  <si>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</si>
  <si>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</si>
  <si>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</si>
  <si>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</si>
  <si>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</si>
  <si>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</si>
  <si>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</si>
  <si>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</si>
  <si>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</si>
  <si>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</si>
  <si>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</si>
  <si>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</si>
  <si>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</si>
  <si>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</si>
  <si>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</si>
  <si>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</si>
  <si>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</si>
  <si>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</si>
  <si>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</si>
  <si>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</si>
  <si>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</si>
  <si>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</si>
  <si>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</si>
  <si>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</si>
  <si>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</si>
  <si>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</si>
  <si>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</si>
  <si>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</si>
  <si>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</si>
  <si>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</si>
  <si>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</si>
  <si>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</si>
  <si>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</si>
  <si>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</si>
  <si>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</si>
  <si>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</si>
  <si>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</si>
  <si>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</si>
  <si>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</si>
  <si>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</si>
  <si>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</si>
  <si>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</si>
  <si>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</si>
  <si>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</si>
  <si>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</si>
  <si>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</si>
  <si>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</si>
  <si>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</si>
  <si>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</si>
  <si>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</si>
  <si>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</si>
  <si>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</si>
  <si>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</si>
  <si>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</si>
  <si>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</si>
  <si>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</si>
  <si>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</si>
  <si>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</si>
  <si>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</si>
  <si>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</si>
  <si>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</si>
  <si>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</si>
  <si>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</si>
  <si>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</si>
  <si>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</si>
  <si>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</si>
  <si>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</si>
  <si>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</si>
  <si>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</si>
  <si>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</si>
  <si>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</si>
  <si>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</si>
  <si>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</si>
  <si>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</si>
  <si>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</si>
  <si>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</si>
  <si>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</si>
  <si>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</si>
  <si>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</si>
  <si>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</si>
  <si>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</si>
  <si>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</si>
  <si>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</si>
  <si>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</si>
  <si>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</si>
  <si>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</si>
  <si>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</si>
  <si>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</si>
  <si>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</si>
  <si>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</si>
  <si>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</si>
  <si>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</si>
  <si>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</si>
  <si>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</si>
  <si>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</si>
  <si>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</si>
  <si>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</si>
  <si>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</si>
  <si>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</si>
  <si>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</si>
  <si>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</si>
  <si>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</si>
  <si>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</si>
  <si>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</si>
  <si>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</si>
  <si>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</si>
  <si>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</si>
  <si>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</si>
  <si>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</si>
  <si>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</si>
  <si>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</si>
  <si>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</si>
  <si>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</si>
  <si>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</si>
  <si>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</si>
  <si>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</si>
  <si>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</si>
  <si>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</si>
  <si>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</si>
  <si>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</si>
  <si>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</si>
  <si>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</si>
  <si>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</si>
  <si>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</si>
  <si>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</si>
  <si>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</si>
  <si>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</si>
  <si>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</si>
  <si>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</si>
  <si>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</si>
  <si>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</si>
  <si>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</si>
  <si>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</si>
  <si>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</si>
  <si>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</si>
  <si>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</si>
  <si>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</si>
  <si>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</si>
  <si>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</si>
  <si>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</si>
  <si>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</si>
  <si>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</si>
  <si>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</si>
  <si>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</si>
  <si>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</si>
  <si>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</si>
  <si>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</si>
  <si>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</si>
  <si>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</si>
  <si>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</si>
  <si>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</si>
  <si>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</si>
  <si>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</si>
  <si>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</si>
  <si>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</si>
  <si>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</si>
  <si>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</si>
  <si>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</si>
  <si>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</si>
  <si>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</si>
  <si>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</si>
  <si>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</si>
  <si>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</si>
  <si>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</si>
  <si>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</si>
  <si>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</si>
  <si>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</si>
  <si>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</si>
  <si>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</si>
  <si>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</si>
  <si>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</si>
  <si>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</si>
  <si>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</si>
  <si>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</si>
  <si>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</si>
  <si>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</si>
  <si>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</si>
  <si>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</si>
  <si>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</si>
  <si>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</si>
  <si>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</si>
  <si>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</si>
  <si>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</si>
  <si>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</si>
  <si>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</si>
  <si>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</si>
  <si>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</si>
  <si>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</si>
  <si>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</si>
  <si>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</si>
  <si>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</si>
  <si>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</si>
  <si>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</si>
  <si>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</si>
  <si>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</si>
  <si>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</si>
  <si>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</si>
  <si>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</si>
  <si>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</si>
  <si>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</si>
  <si>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</si>
  <si>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</si>
  <si>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</si>
  <si>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</si>
  <si>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</si>
  <si>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</si>
  <si>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</si>
  <si>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</si>
  <si>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</si>
  <si>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</si>
  <si>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</si>
  <si>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</si>
  <si>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</si>
  <si>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</si>
  <si>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</si>
  <si>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</si>
  <si>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</si>
  <si>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</si>
  <si>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</si>
  <si>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</si>
  <si>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</si>
  <si>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</si>
  <si>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</si>
  <si>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</si>
  <si>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</si>
  <si>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</si>
  <si>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</si>
  <si>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</si>
  <si>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</si>
  <si>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</si>
  <si>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</si>
  <si>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</si>
  <si>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</si>
  <si>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</si>
  <si>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</si>
  <si>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</si>
  <si>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</si>
  <si>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</si>
  <si>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</si>
  <si>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</si>
  <si>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</si>
  <si>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</si>
  <si>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</si>
  <si>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</si>
  <si>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</si>
  <si>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</si>
  <si>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</si>
  <si>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</si>
  <si>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</si>
  <si>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</si>
  <si>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</si>
  <si>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</si>
  <si>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</si>
  <si>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</si>
  <si>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</si>
  <si>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</si>
  <si>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</si>
  <si>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</si>
  <si>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</si>
  <si>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</si>
  <si>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</si>
  <si>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</si>
  <si>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</si>
  <si>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</si>
  <si>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</si>
  <si>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</si>
  <si>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</si>
  <si>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</si>
  <si>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</si>
  <si>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</si>
  <si>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</si>
  <si>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</si>
  <si>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</si>
  <si>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</si>
  <si>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</si>
  <si>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</si>
  <si>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</si>
  <si>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</si>
  <si>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</si>
  <si>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</si>
  <si>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</si>
  <si>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</si>
  <si>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</si>
  <si>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</si>
  <si>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</si>
  <si>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</si>
  <si>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</si>
  <si>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</si>
  <si>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</si>
  <si>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</si>
  <si>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</si>
  <si>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</si>
  <si>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</si>
  <si>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</si>
  <si>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</si>
  <si>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</si>
  <si>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</si>
  <si>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</si>
  <si>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</si>
  <si>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</si>
  <si>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</si>
  <si>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</si>
  <si>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</si>
  <si>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</si>
  <si>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</si>
  <si>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</si>
  <si>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</si>
  <si>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</si>
  <si>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</si>
  <si>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</si>
  <si>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</si>
  <si>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</si>
  <si>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</si>
  <si>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</si>
  <si>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</si>
  <si>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</si>
  <si>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</si>
  <si>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</si>
  <si>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</si>
  <si>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</si>
  <si>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</si>
  <si>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</si>
  <si>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</si>
  <si>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</si>
  <si>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</si>
  <si>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</si>
  <si>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</si>
  <si>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</si>
  <si>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</si>
  <si>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</si>
  <si>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</si>
  <si>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</si>
  <si>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</si>
  <si>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</si>
  <si>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</si>
  <si>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</si>
  <si>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</si>
  <si>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</si>
  <si>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</si>
  <si>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</si>
  <si>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</si>
  <si>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</si>
  <si>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</si>
  <si>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</si>
  <si>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</si>
  <si>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</si>
  <si>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</si>
  <si>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</si>
  <si>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</si>
  <si>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</si>
  <si>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</si>
  <si>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</si>
  <si>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</si>
  <si>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</si>
  <si>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</si>
  <si>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</si>
  <si>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</si>
  <si>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</si>
  <si>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</si>
  <si>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</si>
  <si>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</si>
  <si>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</si>
  <si>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</si>
  <si>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</si>
  <si>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</si>
  <si>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</si>
  <si>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</si>
  <si>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</si>
  <si>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</si>
  <si>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</si>
  <si>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</si>
  <si>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</si>
  <si>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</si>
  <si>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</si>
  <si>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</si>
  <si>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</si>
  <si>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</si>
  <si>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</si>
  <si>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</si>
  <si>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</si>
  <si>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</si>
  <si>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</si>
  <si>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</si>
  <si>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</si>
  <si>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</si>
  <si>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</si>
  <si>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</si>
  <si>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</si>
  <si>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</si>
  <si>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</si>
  <si>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</si>
  <si>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</si>
  <si>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</si>
  <si>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</si>
  <si>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</si>
  <si>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</si>
  <si>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</si>
  <si>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</si>
  <si>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</si>
  <si>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</si>
  <si>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</si>
  <si>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</si>
  <si>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</si>
  <si>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</si>
  <si>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</si>
  <si>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</si>
  <si>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</si>
  <si>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</si>
  <si>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</si>
  <si>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</si>
  <si>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</si>
  <si>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</si>
  <si>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</si>
  <si>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</si>
  <si>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</si>
  <si>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</si>
  <si>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</si>
  <si>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</si>
  <si>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</si>
  <si>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</si>
  <si>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</si>
  <si>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</si>
  <si>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</si>
  <si>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</si>
  <si>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</si>
  <si>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</si>
  <si>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</si>
  <si>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</si>
  <si>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</si>
  <si>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</si>
  <si>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</si>
  <si>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</si>
  <si>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</si>
  <si>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</si>
  <si>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</si>
  <si>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</si>
  <si>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</si>
  <si>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</si>
  <si>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</si>
  <si>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</si>
  <si>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</si>
  <si>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</si>
  <si>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</si>
  <si>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</si>
  <si>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</si>
  <si>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</si>
  <si>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</si>
  <si>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</si>
  <si>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</si>
  <si>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</si>
  <si>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</si>
  <si>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</si>
  <si>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</si>
  <si>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</si>
  <si>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</si>
  <si>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</si>
  <si>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</si>
  <si>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</si>
  <si>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</si>
  <si>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</si>
  <si>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</si>
  <si>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</si>
  <si>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</si>
  <si>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</si>
  <si>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</si>
  <si>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</si>
  <si>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</si>
  <si>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</si>
  <si>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</si>
  <si>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</si>
  <si>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</si>
  <si>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</si>
  <si>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</si>
  <si>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</si>
  <si>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</si>
  <si>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</si>
  <si>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</si>
  <si>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</si>
  <si>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</si>
  <si>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</si>
  <si>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</si>
  <si>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</si>
  <si>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</si>
  <si>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</si>
  <si>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</si>
  <si>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</si>
  <si>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</si>
  <si>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</si>
  <si>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</si>
  <si>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</si>
  <si>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</si>
  <si>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</si>
  <si>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</si>
  <si>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</si>
  <si>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</si>
  <si>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</si>
  <si>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</si>
  <si>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</si>
  <si>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</si>
  <si>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</si>
  <si>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</si>
  <si>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</si>
  <si>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</si>
  <si>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</si>
  <si>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</si>
  <si>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</si>
  <si>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</si>
  <si>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</si>
  <si>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</si>
  <si>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</si>
  <si>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</si>
  <si>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</si>
  <si>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</si>
  <si>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</si>
  <si>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</si>
  <si>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</si>
  <si>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</si>
  <si>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</si>
  <si>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</si>
  <si>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</si>
  <si>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</si>
  <si>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</si>
  <si>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</si>
  <si>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</si>
  <si>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</si>
  <si>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</si>
  <si>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</si>
  <si>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</si>
  <si>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</si>
  <si>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</si>
  <si>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</si>
  <si>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</si>
  <si>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</si>
  <si>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</si>
  <si>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</si>
  <si>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</si>
  <si>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</si>
  <si>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</si>
  <si>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</si>
  <si>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</si>
  <si>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</si>
  <si>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</si>
  <si>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</si>
  <si>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</si>
  <si>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</si>
  <si>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</si>
  <si>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</si>
  <si>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</si>
  <si>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</si>
  <si>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</si>
  <si>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</si>
  <si>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</si>
  <si>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</si>
  <si>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</si>
  <si>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</si>
  <si>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</si>
  <si>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</si>
  <si>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</si>
  <si>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</si>
  <si>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</si>
  <si>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</si>
  <si>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</si>
  <si>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</si>
  <si>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</si>
  <si>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</si>
  <si>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</si>
  <si>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</si>
  <si>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</si>
  <si>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</si>
  <si>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</si>
  <si>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</si>
  <si>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</si>
  <si>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</si>
  <si>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</si>
  <si>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</si>
  <si>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</si>
  <si>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</si>
  <si>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</si>
  <si>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</si>
  <si>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</si>
  <si>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</si>
  <si>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</si>
  <si>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</si>
  <si>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</si>
  <si>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</si>
  <si>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</si>
  <si>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</si>
  <si>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</si>
  <si>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</si>
  <si>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</si>
  <si>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</si>
  <si>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</si>
  <si>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</si>
  <si>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</si>
  <si>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</si>
  <si>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</si>
  <si>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</si>
  <si>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</si>
  <si>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</si>
  <si>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</si>
  <si>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</si>
  <si>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</si>
  <si>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</si>
  <si>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</si>
  <si>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</si>
  <si>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</si>
  <si>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</si>
  <si>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</si>
  <si>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</si>
  <si>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</si>
  <si>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</si>
  <si>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</si>
  <si>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</si>
  <si>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</si>
  <si>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</si>
  <si>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</si>
  <si>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</si>
  <si>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</si>
  <si>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</si>
  <si>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</si>
  <si>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</si>
  <si>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</si>
  <si>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</si>
  <si>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</si>
  <si>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</si>
  <si>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</si>
  <si>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</si>
  <si>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</si>
  <si>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</si>
  <si>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</si>
  <si>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</si>
  <si>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</si>
  <si>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</si>
  <si>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</si>
  <si>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</si>
  <si>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</si>
  <si>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</si>
  <si>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</si>
  <si>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</si>
  <si>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</si>
  <si>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</si>
  <si>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</si>
  <si>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</si>
  <si>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</si>
  <si>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</si>
  <si>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</si>
  <si>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</si>
  <si>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</si>
  <si>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</si>
  <si>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</si>
  <si>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</si>
  <si>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</si>
  <si>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</si>
  <si>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</si>
  <si>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</si>
  <si>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</si>
  <si>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</si>
  <si>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</si>
  <si>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</si>
  <si>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</si>
  <si>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</si>
  <si>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</si>
  <si>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</si>
  <si>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</si>
  <si>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</si>
  <si>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</si>
  <si>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</si>
  <si>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</si>
  <si>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</si>
  <si>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</si>
  <si>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</si>
  <si>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</si>
  <si>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</si>
  <si>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</si>
  <si>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</si>
  <si>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</si>
  <si>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</si>
  <si>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</si>
  <si>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</si>
  <si>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</si>
  <si>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</si>
  <si>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</si>
  <si>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</si>
  <si>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</si>
  <si>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</si>
  <si>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</si>
  <si>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</si>
  <si>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</si>
  <si>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</si>
  <si>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</si>
  <si>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</si>
  <si>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</si>
  <si>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</si>
  <si>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</si>
  <si>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</si>
  <si>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</si>
  <si>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</si>
  <si>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</si>
  <si>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</si>
  <si>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</si>
  <si>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</si>
  <si>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</si>
  <si>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</si>
  <si>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</si>
  <si>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</si>
  <si>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</si>
  <si>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</si>
  <si>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</si>
  <si>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</si>
  <si>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</si>
  <si>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</si>
  <si>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</si>
  <si>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</si>
  <si>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</si>
  <si>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</si>
  <si>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</si>
  <si>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</si>
  <si>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</si>
  <si>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</si>
  <si>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</si>
  <si>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</si>
  <si>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</si>
  <si>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</si>
  <si>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</si>
  <si>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</si>
  <si>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</si>
  <si>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</si>
  <si>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</si>
  <si>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</si>
  <si>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</si>
  <si>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</si>
  <si>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</si>
  <si>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</si>
  <si>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</si>
  <si>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</si>
  <si>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</si>
  <si>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</si>
  <si>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</si>
  <si>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</si>
  <si>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</si>
  <si>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</si>
  <si>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</si>
  <si>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</si>
  <si>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</si>
  <si>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</si>
  <si>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</si>
  <si>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</si>
  <si>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</si>
  <si>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</si>
  <si>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</si>
  <si>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</si>
  <si>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</si>
  <si>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</si>
  <si>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</si>
  <si>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</si>
  <si>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</si>
  <si>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</si>
  <si>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</si>
  <si>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</si>
  <si>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</si>
  <si>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</si>
  <si>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</si>
  <si>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</si>
  <si>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</si>
  <si>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</si>
  <si>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</si>
  <si>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</si>
  <si>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</si>
  <si>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</si>
  <si>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</si>
  <si>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</si>
  <si>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</si>
  <si>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</si>
  <si>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</si>
  <si>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</si>
  <si>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</si>
  <si>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</si>
  <si>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</si>
  <si>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</si>
  <si>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</si>
  <si>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</si>
  <si>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</si>
  <si>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</si>
  <si>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</si>
  <si>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</si>
  <si>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</si>
  <si>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</si>
  <si>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</si>
  <si>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</si>
  <si>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</si>
  <si>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</si>
  <si>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</si>
  <si>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</si>
  <si>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</si>
  <si>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</si>
  <si>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</si>
  <si>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</si>
  <si>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</si>
  <si>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</si>
  <si>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</si>
  <si>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</si>
  <si>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</si>
  <si>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</si>
  <si>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</si>
  <si>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</si>
  <si>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</si>
  <si>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</si>
  <si>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</si>
  <si>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</si>
  <si>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</si>
  <si>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</si>
  <si>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</si>
  <si>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</si>
  <si>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</si>
  <si>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</si>
  <si>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</si>
  <si>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</si>
  <si>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</si>
  <si>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</si>
  <si>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</si>
  <si>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</si>
  <si>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</si>
  <si>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</si>
  <si>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</si>
  <si>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</si>
  <si>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</si>
  <si>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</si>
  <si>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</si>
  <si>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</si>
  <si>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</si>
  <si>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</si>
  <si>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</si>
  <si>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</si>
  <si>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</si>
  <si>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</si>
  <si>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</si>
  <si>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</si>
  <si>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</si>
  <si>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</si>
  <si>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</si>
  <si>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</si>
  <si>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</si>
  <si>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</si>
  <si>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</si>
  <si>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</si>
  <si>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</si>
  <si>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</si>
  <si>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</si>
  <si>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</si>
  <si>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</si>
  <si>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</si>
  <si>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</si>
  <si>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</si>
  <si>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</si>
  <si>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</si>
  <si>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</si>
  <si>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</si>
  <si>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</si>
  <si>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</si>
  <si>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</si>
  <si>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</si>
  <si>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</si>
  <si>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</si>
  <si>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</si>
  <si>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</si>
  <si>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</si>
  <si>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</si>
  <si>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</si>
  <si>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</si>
  <si>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</si>
  <si>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</si>
  <si>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</si>
  <si>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</si>
  <si>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</si>
  <si>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</si>
  <si>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</si>
  <si>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</si>
  <si>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</si>
  <si>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</si>
  <si>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</si>
  <si>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</si>
  <si>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</si>
  <si>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</si>
  <si>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</si>
  <si>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</si>
  <si>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</si>
  <si>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</si>
  <si>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</si>
  <si>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</si>
  <si>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</si>
  <si>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</si>
  <si>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</si>
  <si>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</si>
  <si>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</si>
  <si>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</si>
  <si>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</si>
  <si>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</si>
  <si>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</si>
  <si>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</si>
  <si>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</si>
  <si>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</si>
  <si>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</si>
  <si>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</si>
  <si>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</si>
  <si>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</si>
  <si>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</si>
  <si>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</si>
  <si>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</si>
  <si>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</si>
  <si>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</si>
  <si>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</si>
  <si>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</si>
  <si>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</si>
  <si>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</si>
  <si>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</si>
  <si>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</si>
  <si>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</si>
  <si>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</si>
  <si>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</si>
  <si>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</si>
  <si>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</si>
  <si>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</si>
  <si>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</si>
  <si>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</si>
  <si>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</si>
  <si>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</si>
  <si>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</si>
  <si>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</si>
  <si>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</si>
  <si>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</si>
  <si>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</si>
  <si>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</si>
  <si>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</si>
  <si>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</si>
  <si>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</si>
  <si>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</si>
  <si>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</si>
  <si>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</si>
  <si>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</si>
  <si>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</si>
  <si>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</si>
  <si>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</si>
  <si>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</si>
  <si>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</si>
  <si>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</si>
  <si>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</si>
  <si>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</si>
  <si>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</si>
  <si>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</si>
  <si>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</si>
  <si>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</si>
  <si>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</si>
  <si>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</si>
  <si>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</si>
  <si>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</si>
  <si>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</si>
  <si>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</si>
  <si>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</si>
  <si>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</si>
  <si>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</si>
  <si>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</si>
  <si>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</si>
  <si>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</si>
  <si>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</si>
  <si>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</si>
  <si>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</si>
  <si>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</si>
  <si>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</si>
  <si>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</si>
  <si>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</si>
  <si>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</si>
  <si>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</si>
  <si>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</si>
  <si>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</si>
  <si>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</si>
  <si>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</si>
  <si>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</si>
  <si>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</si>
  <si>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</si>
  <si>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</si>
  <si>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</si>
  <si>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</si>
  <si>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</si>
  <si>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</si>
  <si>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</si>
  <si>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</si>
  <si>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</si>
  <si>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</si>
  <si>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</si>
  <si>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</si>
  <si>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</si>
  <si>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</si>
  <si>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</si>
  <si>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</si>
  <si>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</si>
  <si>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</si>
  <si>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</si>
  <si>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</si>
  <si>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</si>
  <si>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</si>
  <si>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</si>
  <si>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</si>
  <si>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</si>
  <si>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</si>
  <si>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</si>
  <si>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</si>
  <si>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</si>
  <si>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</si>
  <si>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</si>
  <si>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</si>
  <si>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</si>
  <si>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</si>
  <si>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</si>
  <si>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</si>
  <si>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</si>
  <si>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</si>
  <si>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</si>
  <si>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</si>
  <si>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</si>
  <si>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</si>
  <si>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</si>
  <si>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</si>
  <si>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</si>
  <si>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</si>
  <si>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</si>
  <si>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</si>
  <si>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</si>
  <si>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</si>
  <si>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</si>
  <si>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</si>
  <si>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</si>
  <si>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</si>
  <si>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</si>
  <si>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</si>
  <si>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</si>
  <si>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</si>
  <si>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</si>
  <si>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</si>
  <si>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</si>
  <si>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</si>
  <si>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</si>
  <si>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</si>
  <si>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</si>
  <si>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</si>
  <si>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</si>
  <si>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</si>
  <si>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</si>
  <si>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</si>
  <si>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</si>
  <si>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</si>
  <si>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</si>
  <si>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</si>
  <si>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</si>
  <si>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</si>
  <si>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</si>
  <si>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</si>
  <si>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</si>
  <si>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</si>
  <si>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</si>
  <si>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</si>
  <si>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</si>
  <si>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</si>
  <si>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</si>
  <si>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</si>
  <si>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</si>
  <si>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</si>
  <si>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</si>
  <si>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</si>
  <si>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</si>
  <si>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</si>
  <si>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</si>
  <si>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</si>
  <si>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</si>
  <si>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</si>
  <si>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</si>
  <si>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</si>
  <si>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</si>
  <si>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</si>
  <si>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</si>
  <si>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</si>
  <si>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</si>
  <si>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</si>
  <si>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</si>
  <si>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</si>
  <si>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</si>
  <si>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</si>
  <si>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</si>
  <si>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</si>
  <si>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</si>
  <si>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</si>
  <si>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</si>
  <si>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</si>
  <si>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</si>
  <si>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</si>
  <si>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</si>
  <si>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</si>
  <si>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</si>
  <si>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</si>
  <si>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</si>
  <si>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</si>
  <si>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</si>
  <si>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</si>
  <si>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</si>
  <si>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</si>
  <si>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</si>
  <si>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</si>
  <si>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</si>
  <si>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</si>
  <si>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</si>
  <si>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</si>
  <si>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</si>
  <si>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</si>
  <si>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</si>
  <si>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</si>
  <si>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</si>
  <si>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</si>
  <si>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</si>
  <si>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</si>
  <si>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</si>
  <si>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</si>
  <si>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</si>
  <si>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</si>
  <si>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</si>
  <si>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</si>
  <si>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</si>
  <si>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</si>
  <si>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</si>
  <si>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</si>
  <si>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</si>
  <si>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</si>
  <si>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</si>
  <si>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</si>
  <si>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</si>
  <si>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</si>
  <si>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</si>
  <si>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</si>
  <si>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</si>
  <si>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</si>
  <si>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</si>
  <si>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</si>
  <si>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</si>
  <si>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</si>
  <si>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</si>
  <si>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</si>
  <si>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</si>
  <si>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</si>
  <si>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</si>
  <si>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</si>
  <si>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</si>
  <si>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</si>
  <si>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</si>
  <si>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</si>
  <si>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</si>
  <si>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</si>
  <si>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</si>
  <si>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</si>
  <si>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</si>
  <si>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</si>
  <si>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</si>
  <si>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</si>
  <si>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</si>
  <si>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</si>
  <si>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</si>
  <si>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</si>
  <si>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</si>
  <si>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</si>
  <si>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</si>
  <si>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</si>
  <si>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</si>
  <si>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</si>
  <si>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</si>
  <si>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</si>
  <si>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</si>
  <si>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</si>
  <si>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</si>
  <si>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</si>
  <si>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</si>
  <si>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</si>
  <si>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</si>
  <si>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</si>
  <si>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</si>
  <si>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</si>
  <si>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</si>
  <si>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</si>
  <si>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</si>
  <si>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</si>
  <si>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</si>
  <si>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</si>
  <si>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</si>
  <si>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</si>
  <si>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</si>
  <si>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</si>
  <si>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</si>
  <si>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</si>
  <si>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</si>
  <si>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</si>
  <si>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</si>
  <si>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</si>
  <si>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</si>
  <si>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</si>
  <si>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</si>
  <si>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</si>
  <si>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</si>
  <si>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</si>
  <si>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</si>
  <si>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</si>
  <si>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</si>
  <si>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</si>
  <si>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</si>
  <si>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</si>
  <si>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</si>
  <si>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</si>
  <si>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</si>
  <si>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</si>
  <si>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</si>
  <si>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</si>
  <si>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</si>
  <si>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</si>
  <si>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</si>
  <si>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</si>
  <si>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</si>
  <si>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</si>
  <si>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</si>
  <si>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</si>
  <si>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</si>
  <si>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</si>
  <si>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</si>
  <si>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</si>
  <si>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</si>
  <si>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</si>
  <si>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</si>
  <si>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</si>
  <si>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</si>
  <si>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</si>
  <si>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</si>
  <si>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</si>
  <si>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</si>
  <si>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</si>
  <si>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</si>
  <si>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</si>
  <si>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</si>
  <si>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</si>
  <si>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</si>
  <si>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</si>
  <si>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</si>
  <si>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</si>
  <si>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</si>
  <si>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</si>
  <si>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</si>
  <si>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</si>
  <si>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</si>
  <si>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</si>
  <si>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</si>
  <si>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</si>
  <si>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</si>
  <si>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</si>
  <si>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</si>
  <si>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</si>
  <si>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</si>
  <si>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</si>
  <si>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</si>
  <si>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</si>
  <si>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</si>
  <si>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</si>
  <si>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</si>
  <si>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</si>
  <si>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</si>
  <si>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</si>
  <si>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</si>
  <si>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</si>
  <si>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</si>
  <si>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</si>
  <si>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</si>
  <si>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</si>
  <si>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</si>
  <si>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</si>
  <si>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</si>
  <si>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</si>
  <si>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</si>
  <si>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</si>
  <si>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</si>
  <si>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</si>
  <si>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</si>
  <si>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</si>
  <si>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</si>
  <si>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</si>
  <si>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</si>
  <si>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</si>
  <si>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</si>
  <si>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</si>
  <si>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</si>
  <si>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</si>
  <si>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</si>
  <si>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</si>
  <si>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</si>
  <si>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</si>
  <si>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</si>
  <si>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</si>
  <si>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</si>
  <si>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</si>
  <si>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</si>
  <si>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</si>
  <si>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</si>
  <si>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</si>
  <si>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</si>
  <si>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</si>
  <si>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</si>
  <si>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</si>
  <si>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</si>
  <si>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</si>
  <si>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</si>
  <si>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</si>
  <si>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</si>
  <si>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</si>
  <si>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</si>
  <si>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</si>
  <si>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</si>
  <si>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</si>
  <si>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</si>
  <si>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</si>
  <si>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</si>
  <si>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</si>
  <si>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</si>
  <si>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</si>
  <si>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</si>
  <si>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</si>
  <si>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</si>
  <si>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</si>
  <si>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</si>
  <si>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</si>
  <si>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</si>
  <si>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</si>
  <si>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</si>
  <si>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</si>
  <si>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</si>
  <si>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</si>
  <si>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</si>
  <si>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</si>
  <si>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</si>
  <si>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</si>
  <si>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</si>
  <si>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</si>
  <si>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</si>
  <si>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</si>
  <si>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</si>
  <si>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</si>
  <si>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</si>
  <si>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</si>
  <si>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</si>
  <si>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</si>
  <si>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</si>
  <si>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</si>
  <si>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</si>
  <si>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</si>
  <si>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</si>
  <si>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</si>
  <si>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</si>
  <si>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</si>
  <si>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</si>
  <si>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</si>
  <si>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</si>
  <si>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</si>
  <si>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</si>
  <si>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</si>
  <si>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</si>
  <si>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</si>
  <si>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</si>
  <si>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</si>
  <si>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</si>
  <si>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</si>
  <si>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</si>
  <si>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</si>
  <si>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</si>
  <si>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</si>
  <si>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</si>
  <si>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</si>
  <si>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</si>
  <si>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</si>
  <si>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</si>
  <si>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</si>
  <si>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</si>
  <si>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</si>
  <si>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</si>
  <si>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</si>
  <si>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</si>
  <si>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</si>
  <si>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</si>
  <si>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</si>
  <si>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</si>
  <si>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</si>
  <si>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</si>
  <si>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</si>
  <si>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</si>
  <si>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</si>
  <si>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</si>
  <si>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</si>
  <si>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</si>
  <si>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</si>
  <si>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</si>
  <si>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</si>
  <si>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</si>
  <si>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</si>
  <si>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</si>
  <si>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</si>
  <si>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</si>
  <si>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</si>
  <si>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</si>
  <si>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</si>
  <si>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</si>
  <si>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</si>
  <si>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</si>
  <si>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</si>
  <si>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</si>
  <si>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</si>
  <si>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</si>
  <si>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</si>
  <si>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</si>
  <si>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</si>
  <si>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</si>
  <si>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</si>
  <si>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</si>
  <si>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</si>
  <si>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</si>
  <si>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</si>
  <si>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</si>
  <si>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</si>
  <si>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</si>
  <si>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</si>
  <si>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</si>
  <si>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</si>
  <si>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</si>
  <si>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</si>
  <si>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</si>
  <si>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</si>
  <si>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</si>
  <si>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</si>
  <si>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</si>
  <si>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</si>
  <si>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</si>
  <si>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</si>
  <si>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</si>
  <si>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</si>
  <si>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</si>
  <si>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</si>
  <si>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</si>
  <si>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</si>
  <si>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</si>
  <si>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</si>
  <si>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</si>
  <si>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</si>
  <si>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</si>
  <si>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</si>
  <si>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</si>
  <si>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</si>
  <si>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</si>
  <si>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</si>
  <si>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</si>
  <si>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</si>
  <si>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</si>
  <si>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</si>
  <si>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</si>
  <si>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</si>
  <si>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</si>
  <si>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</si>
  <si>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</si>
  <si>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</si>
  <si>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</si>
  <si>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</si>
  <si>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</si>
  <si>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</si>
  <si>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</si>
  <si>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</si>
  <si>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</si>
  <si>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</si>
  <si>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</si>
  <si>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</si>
  <si>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</si>
  <si>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</si>
  <si>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</si>
  <si>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</si>
  <si>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</si>
  <si>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</si>
  <si>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</si>
  <si>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</si>
  <si>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</si>
  <si>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</si>
  <si>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</si>
  <si>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</si>
  <si>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</si>
  <si>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</si>
  <si>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</si>
  <si>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</si>
  <si>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</si>
  <si>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</si>
  <si>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</si>
  <si>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</si>
  <si>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</si>
  <si>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</si>
  <si>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</si>
  <si>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</si>
  <si>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</si>
  <si>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</si>
  <si>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</si>
  <si>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</si>
  <si>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</si>
  <si>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</si>
  <si>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</si>
  <si>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</si>
  <si>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</si>
  <si>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</si>
  <si>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</si>
  <si>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</si>
  <si>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</si>
  <si>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</si>
  <si>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</si>
  <si>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</si>
  <si>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</si>
  <si>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</si>
  <si>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</si>
  <si>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</si>
  <si>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</si>
  <si>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</si>
  <si>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</si>
  <si>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</si>
  <si>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</si>
  <si>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</si>
  <si>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</si>
  <si>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</si>
  <si>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</si>
  <si>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</si>
  <si>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</si>
  <si>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</si>
  <si>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</si>
  <si>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</si>
  <si>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</si>
  <si>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</si>
  <si>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</si>
  <si>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</si>
  <si>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</si>
  <si>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</si>
  <si>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</si>
  <si>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</si>
  <si>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</si>
  <si>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</si>
  <si>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</si>
  <si>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</si>
  <si>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</si>
  <si>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</si>
  <si>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</si>
  <si>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</si>
  <si>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</si>
  <si>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</si>
  <si>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</si>
  <si>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</si>
  <si>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</si>
  <si>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</si>
  <si>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</si>
  <si>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</si>
  <si>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</si>
  <si>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</si>
  <si>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</si>
  <si>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</si>
  <si>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</si>
  <si>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</si>
  <si>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</si>
  <si>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</si>
  <si>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</si>
  <si>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</si>
  <si>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</si>
  <si>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</si>
  <si>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</si>
  <si>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</si>
  <si>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</si>
  <si>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</si>
  <si>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</si>
  <si>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</si>
  <si>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</si>
  <si>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</si>
  <si>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</si>
  <si>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</si>
  <si>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</si>
  <si>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</si>
  <si>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</si>
  <si>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</si>
  <si>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</si>
  <si>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</si>
  <si>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</si>
  <si>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</si>
  <si>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</si>
  <si>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</si>
  <si>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</si>
  <si>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</si>
  <si>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</si>
  <si>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</si>
  <si>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</si>
  <si>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</si>
  <si>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</si>
  <si>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</si>
  <si>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</si>
  <si>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</si>
  <si>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</si>
  <si>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</si>
  <si>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</si>
  <si>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</si>
  <si>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</si>
  <si>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</si>
  <si>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</si>
  <si>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</si>
  <si>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</si>
  <si>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</si>
  <si>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</si>
  <si>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</si>
  <si>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</si>
  <si>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</si>
  <si>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</si>
  <si>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</si>
  <si>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</si>
  <si>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</si>
  <si>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</si>
  <si>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</si>
  <si>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</si>
  <si>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</si>
  <si>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</si>
  <si>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</si>
  <si>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</si>
  <si>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</si>
  <si>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</si>
  <si>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</si>
  <si>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</si>
  <si>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</si>
  <si>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</si>
  <si>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</si>
  <si>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</si>
  <si>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</si>
  <si>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</si>
  <si>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</si>
  <si>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</si>
  <si>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</si>
  <si>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</si>
  <si>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</si>
  <si>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</si>
  <si>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</si>
  <si>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</si>
  <si>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</si>
  <si>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</si>
  <si>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</si>
  <si>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</si>
  <si>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</si>
  <si>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</si>
  <si>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</si>
  <si>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</si>
  <si>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</si>
  <si>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</si>
  <si>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</si>
  <si>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</si>
  <si>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</si>
  <si>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</si>
  <si>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</si>
  <si>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</si>
  <si>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</si>
  <si>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</si>
  <si>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</si>
  <si>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</si>
  <si>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</si>
  <si>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</si>
  <si>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</si>
  <si>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</si>
  <si>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</si>
  <si>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</si>
  <si>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</si>
  <si>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</si>
  <si>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</si>
  <si>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</si>
  <si>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</si>
  <si>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</si>
  <si>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</si>
  <si>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</si>
  <si>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</si>
  <si>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</si>
  <si>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</si>
  <si>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</si>
  <si>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</si>
  <si>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</si>
  <si>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</si>
  <si>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</si>
  <si>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</si>
  <si>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</si>
  <si>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</si>
  <si>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</si>
  <si>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</si>
  <si>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</si>
  <si>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</si>
  <si>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</si>
  <si>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</si>
  <si>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</si>
  <si>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</si>
  <si>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</si>
  <si>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</si>
  <si>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</si>
  <si>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</si>
  <si>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</si>
  <si>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</si>
  <si>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</si>
  <si>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</si>
  <si>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</si>
  <si>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</si>
  <si>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</si>
  <si>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</si>
  <si>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</si>
  <si>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</si>
  <si>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</si>
  <si>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</si>
  <si>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</si>
  <si>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</si>
  <si>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</si>
  <si>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</si>
  <si>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</si>
  <si>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</si>
  <si>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</si>
  <si>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</si>
  <si>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</si>
  <si>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</si>
  <si>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</si>
  <si>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</si>
  <si>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</si>
  <si>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</si>
  <si>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</si>
  <si>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</si>
  <si>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</si>
  <si>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</si>
  <si>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</si>
  <si>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</si>
  <si>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</si>
  <si>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</si>
  <si>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</si>
  <si>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</si>
  <si>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</si>
  <si>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</si>
  <si>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</si>
  <si>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</si>
  <si>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</si>
  <si>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</si>
  <si>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</si>
  <si>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</si>
  <si>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</si>
  <si>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</si>
  <si>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</si>
  <si>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</si>
  <si>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</si>
  <si>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</si>
  <si>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</si>
  <si>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</si>
  <si>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</si>
  <si>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</si>
  <si>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</si>
  <si>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</si>
  <si>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</si>
  <si>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</si>
  <si>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</si>
  <si>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</si>
  <si>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</si>
  <si>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</si>
  <si>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</si>
  <si>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</si>
  <si>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</si>
  <si>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</si>
  <si>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</si>
  <si>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</si>
  <si>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</si>
  <si>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</si>
  <si>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</si>
  <si>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</si>
  <si>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</si>
  <si>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</si>
  <si>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</si>
  <si>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</si>
  <si>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</si>
  <si>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</si>
  <si>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</si>
  <si>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</si>
  <si>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</si>
  <si>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</si>
  <si>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</si>
  <si>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</si>
  <si>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</si>
  <si>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</si>
  <si>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</si>
  <si>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</si>
  <si>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</si>
  <si>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</si>
  <si>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</si>
  <si>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</si>
  <si>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</si>
  <si>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</si>
  <si>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</si>
  <si>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</si>
  <si>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</si>
  <si>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</si>
  <si>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</si>
  <si>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</si>
  <si>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</si>
  <si>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</si>
  <si>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</si>
  <si>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</si>
  <si>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</si>
  <si>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</si>
  <si>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</si>
  <si>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</si>
  <si>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</si>
  <si>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</si>
  <si>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</si>
  <si>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</si>
  <si>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</si>
  <si>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</si>
  <si>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</si>
  <si>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</si>
  <si>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</si>
  <si>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</si>
  <si>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</si>
  <si>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</si>
  <si>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</si>
  <si>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</si>
  <si>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</si>
  <si>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</si>
  <si>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</si>
  <si>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</si>
  <si>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</si>
  <si>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</si>
  <si>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</si>
  <si>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</si>
  <si>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</si>
  <si>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</si>
  <si>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</si>
  <si>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</si>
  <si>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</si>
  <si>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</si>
  <si>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</si>
  <si>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</si>
  <si>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</si>
  <si>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</si>
  <si>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</si>
  <si>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</si>
  <si>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</si>
  <si>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</si>
  <si>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</si>
  <si>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</si>
  <si>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</si>
  <si>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</si>
  <si>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</si>
  <si>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</si>
  <si>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</si>
  <si>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</si>
  <si>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</si>
  <si>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</si>
  <si>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</si>
  <si>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</si>
  <si>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</si>
  <si>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</si>
  <si>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</si>
  <si>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</si>
  <si>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</si>
  <si>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</si>
  <si>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</si>
  <si>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</si>
  <si>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</si>
  <si>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</si>
  <si>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</si>
  <si>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</si>
  <si>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</si>
  <si>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</si>
  <si>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</si>
  <si>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</si>
  <si>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</si>
  <si>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</si>
  <si>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</si>
  <si>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</si>
  <si>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</si>
  <si>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</si>
  <si>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</si>
  <si>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</si>
  <si>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</si>
  <si>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</si>
  <si>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</si>
  <si>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</si>
  <si>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</si>
  <si>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</si>
  <si>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</si>
  <si>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</si>
  <si>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</si>
  <si>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</si>
  <si>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</si>
  <si>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</si>
  <si>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</si>
  <si>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</si>
  <si>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</si>
  <si>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</si>
  <si>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</si>
  <si>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</si>
  <si>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</si>
  <si>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</si>
  <si>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</si>
  <si>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</si>
  <si>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</si>
  <si>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</si>
  <si>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</si>
  <si>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</si>
  <si>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</si>
  <si>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</si>
  <si>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</si>
  <si>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</si>
  <si>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</si>
  <si>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</si>
  <si>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</si>
  <si>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</si>
  <si>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</si>
  <si>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</si>
  <si>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</si>
  <si>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</si>
  <si>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</si>
  <si>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</si>
  <si>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</si>
  <si>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</si>
  <si>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</si>
  <si>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</si>
  <si>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</si>
  <si>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</si>
  <si>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</si>
  <si>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</si>
  <si>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</si>
  <si>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</si>
  <si>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</si>
  <si>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</si>
  <si>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</si>
  <si>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</si>
  <si>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</si>
  <si>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</si>
  <si>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</si>
  <si>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</si>
  <si>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</si>
  <si>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</si>
  <si>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</si>
  <si>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</si>
  <si>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</si>
  <si>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</si>
  <si>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</si>
  <si>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</si>
  <si>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</si>
  <si>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</si>
  <si>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</si>
  <si>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</si>
  <si>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</si>
  <si>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</si>
  <si>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</si>
  <si>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</si>
  <si>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</si>
  <si>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</si>
  <si>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</si>
  <si>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</si>
  <si>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</si>
  <si>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</si>
  <si>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</si>
  <si>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</si>
  <si>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</si>
  <si>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</si>
  <si>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</si>
  <si>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</si>
  <si>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</si>
  <si>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</si>
  <si>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</si>
  <si>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</si>
  <si>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</si>
  <si>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</si>
  <si>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</si>
  <si>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</si>
  <si>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</si>
  <si>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</si>
  <si>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</si>
  <si>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</si>
  <si>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</si>
  <si>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</si>
  <si>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</si>
  <si>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</si>
  <si>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</si>
  <si>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</si>
  <si>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</si>
  <si>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</si>
  <si>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</si>
  <si>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</si>
  <si>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</si>
  <si>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</si>
  <si>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</si>
  <si>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</si>
  <si>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</si>
  <si>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</si>
  <si>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</si>
  <si>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</si>
  <si>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</si>
  <si>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</si>
  <si>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</si>
  <si>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</si>
  <si>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</si>
  <si>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</si>
  <si>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</si>
  <si>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</si>
  <si>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</si>
  <si>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</si>
  <si>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</si>
  <si>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</si>
  <si>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</si>
  <si>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</si>
  <si>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</si>
  <si>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</si>
  <si>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</si>
  <si>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</si>
  <si>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</si>
  <si>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</si>
  <si>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</si>
  <si>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</si>
  <si>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</si>
  <si>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</si>
  <si>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</si>
  <si>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</si>
  <si>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</si>
  <si>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</si>
  <si>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</si>
  <si>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</si>
  <si>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</si>
  <si>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</si>
  <si>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</si>
  <si>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</si>
  <si>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</si>
  <si>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</si>
  <si>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</si>
  <si>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</si>
  <si>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</si>
  <si>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</si>
  <si>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</si>
  <si>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</si>
  <si>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</si>
  <si>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</si>
  <si>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</si>
  <si>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</si>
  <si>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</si>
  <si>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</si>
  <si>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</si>
  <si>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</si>
  <si>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</si>
  <si>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</si>
  <si>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</si>
  <si>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</si>
  <si>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</si>
  <si>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</si>
  <si>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</si>
  <si>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</si>
  <si>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</si>
  <si>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</si>
  <si>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</si>
  <si>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</si>
  <si>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</si>
  <si>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</si>
  <si>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</si>
  <si>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</si>
  <si>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</si>
  <si>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</si>
  <si>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</si>
  <si>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</si>
  <si>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</si>
  <si>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</si>
  <si>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</si>
  <si>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</si>
  <si>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</si>
  <si>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</si>
  <si>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</si>
  <si>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</si>
  <si>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</si>
  <si>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</si>
  <si>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</si>
  <si>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</si>
  <si>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</si>
  <si>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</si>
  <si>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</si>
  <si>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</si>
  <si>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</si>
  <si>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</si>
  <si>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</si>
  <si>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</si>
  <si>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</si>
  <si>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</si>
  <si>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</si>
  <si>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</si>
  <si>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</si>
  <si>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</si>
  <si>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</si>
  <si>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</si>
  <si>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</si>
  <si>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</si>
  <si>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</si>
  <si>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</si>
  <si>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</si>
  <si>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</si>
  <si>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</si>
  <si>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</si>
  <si>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</si>
  <si>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</si>
  <si>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</si>
  <si>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</si>
  <si>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</si>
  <si>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</si>
  <si>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</si>
  <si>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</si>
  <si>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</si>
  <si>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</si>
  <si>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</si>
  <si>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</si>
  <si>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</si>
  <si>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</si>
  <si>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</si>
  <si>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</si>
  <si>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</si>
  <si>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</si>
  <si>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</si>
  <si>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</si>
  <si>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</si>
  <si>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</si>
  <si>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</si>
  <si>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</si>
  <si>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</si>
  <si>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</si>
  <si>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</si>
  <si>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</si>
  <si>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</si>
  <si>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</si>
  <si>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</si>
  <si>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</si>
  <si>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</si>
  <si>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</si>
  <si>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</si>
  <si>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</si>
  <si>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</si>
  <si>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</si>
  <si>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</si>
  <si>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</si>
  <si>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</si>
  <si>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</si>
  <si>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</si>
  <si>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</si>
  <si>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</si>
  <si>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</si>
  <si>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</si>
  <si>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</si>
  <si>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</si>
  <si>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</si>
  <si>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</si>
  <si>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</si>
  <si>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</si>
  <si>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</si>
  <si>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</si>
  <si>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</si>
  <si>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</si>
  <si>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</si>
  <si>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</si>
  <si>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</si>
  <si>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</si>
  <si>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</si>
  <si>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</si>
  <si>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</si>
  <si>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</si>
  <si>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</si>
  <si>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</si>
  <si>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</si>
  <si>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</si>
  <si>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</si>
  <si>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</si>
  <si>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</si>
  <si>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</si>
  <si>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</si>
  <si>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</si>
  <si>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</si>
  <si>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</si>
  <si>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</si>
  <si>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</si>
  <si>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</si>
  <si>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</si>
  <si>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</si>
  <si>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</si>
  <si>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</si>
  <si>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</si>
  <si>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</si>
  <si>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</si>
  <si>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</si>
  <si>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</si>
  <si>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</si>
  <si>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</si>
  <si>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</si>
  <si>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</si>
  <si>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</si>
  <si>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</si>
  <si>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</si>
  <si>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</si>
  <si>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</si>
  <si>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</si>
  <si>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</si>
  <si>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</si>
  <si>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</si>
  <si>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</si>
  <si>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</si>
  <si>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</si>
  <si>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</si>
  <si>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</si>
  <si>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</si>
  <si>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</si>
  <si>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</si>
  <si>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</si>
  <si>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</si>
  <si>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</si>
  <si>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</si>
  <si>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</si>
  <si>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</si>
  <si>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</si>
  <si>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</si>
  <si>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</si>
  <si>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</si>
  <si>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</si>
  <si>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</si>
  <si>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</si>
  <si>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</si>
  <si>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</si>
  <si>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</si>
  <si>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</si>
  <si>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</si>
  <si>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</si>
  <si>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</si>
  <si>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</si>
  <si>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</si>
  <si>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</si>
  <si>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</si>
  <si>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</si>
  <si>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</si>
  <si>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</si>
  <si>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</si>
  <si>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</si>
  <si>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</si>
  <si>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</si>
  <si>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</si>
  <si>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</si>
  <si>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</si>
  <si>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</si>
  <si>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</si>
  <si>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</si>
  <si>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</si>
  <si>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</si>
  <si>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</si>
  <si>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</si>
  <si>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</si>
  <si>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</si>
  <si>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</si>
  <si>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</si>
  <si>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</si>
  <si>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</si>
  <si>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</si>
  <si>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</si>
  <si>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</si>
  <si>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</si>
  <si>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</si>
  <si>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</si>
  <si>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</si>
  <si>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</si>
  <si>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</si>
  <si>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</si>
  <si>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</si>
  <si>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</si>
  <si>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</si>
  <si>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</si>
  <si>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</si>
  <si>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</si>
  <si>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</si>
  <si>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</si>
  <si>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</si>
  <si>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</si>
  <si>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</si>
  <si>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</si>
  <si>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</si>
  <si>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</si>
  <si>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</si>
  <si>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</si>
  <si>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</si>
  <si>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</si>
  <si>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</si>
  <si>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</si>
  <si>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</si>
  <si>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</si>
  <si>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</si>
  <si>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</si>
  <si>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</si>
  <si>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</si>
  <si>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</si>
  <si>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</si>
  <si>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</si>
  <si>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</si>
  <si>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</si>
  <si>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</si>
  <si>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</si>
  <si>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</si>
  <si>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</si>
  <si>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</si>
  <si>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</si>
  <si>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</si>
  <si>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</si>
  <si>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</si>
  <si>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</si>
  <si>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</si>
  <si>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</si>
  <si>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</si>
  <si>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</si>
  <si>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</si>
  <si>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</si>
  <si>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</si>
  <si>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</si>
  <si>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</si>
  <si>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</si>
  <si>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</si>
  <si>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</si>
  <si>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</si>
  <si>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</si>
  <si>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</si>
  <si>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</si>
  <si>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</si>
  <si>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</si>
  <si>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</si>
  <si>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</si>
  <si>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</si>
  <si>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</si>
  <si>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</si>
  <si>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</si>
  <si>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</si>
  <si>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</si>
  <si>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</si>
  <si>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</si>
  <si>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</si>
  <si>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</si>
  <si>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</si>
  <si>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</si>
  <si>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</si>
  <si>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</si>
  <si>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</si>
  <si>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</si>
  <si>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</si>
  <si>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</si>
  <si>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</si>
  <si>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</si>
  <si>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</si>
  <si>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</si>
  <si>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</si>
  <si>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</si>
  <si>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</si>
  <si>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</si>
  <si>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</si>
  <si>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</si>
  <si>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</si>
  <si>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</si>
  <si>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</si>
  <si>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</si>
  <si>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</si>
  <si>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</si>
  <si>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</si>
  <si>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</si>
  <si>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</si>
  <si>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</si>
  <si>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</si>
  <si>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</si>
  <si>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</si>
  <si>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</si>
  <si>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</si>
  <si>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</si>
  <si>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</si>
  <si>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</si>
  <si>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</si>
  <si>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</si>
  <si>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</si>
  <si>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</si>
  <si>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</si>
  <si>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</si>
  <si>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</si>
  <si>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</si>
  <si>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</si>
  <si>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</si>
  <si>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</si>
  <si>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</si>
  <si>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</si>
  <si>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</si>
  <si>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</si>
  <si>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</si>
  <si>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</si>
  <si>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</si>
  <si>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</si>
  <si>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</si>
  <si>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</si>
  <si>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</si>
  <si>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</si>
  <si>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</si>
  <si>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</si>
  <si>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</si>
  <si>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</si>
  <si>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</si>
  <si>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</si>
  <si>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</si>
  <si>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</si>
  <si>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</si>
  <si>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</si>
  <si>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</si>
  <si>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</si>
  <si>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</si>
  <si>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</si>
  <si>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</si>
  <si>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</si>
  <si>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</si>
  <si>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</si>
  <si>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</si>
  <si>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</si>
  <si>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</si>
  <si>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</si>
  <si>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</si>
  <si>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</si>
  <si>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</si>
  <si>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</si>
  <si>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</si>
  <si>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</si>
  <si>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</si>
  <si>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</si>
  <si>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</si>
  <si>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</si>
  <si>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</si>
  <si>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</si>
  <si>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</si>
  <si>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</si>
  <si>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</si>
  <si>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</si>
  <si>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</si>
  <si>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</si>
  <si>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</si>
  <si>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</si>
  <si>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</si>
  <si>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</si>
  <si>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</si>
  <si>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</si>
  <si>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</si>
  <si>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</si>
  <si>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</si>
  <si>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</si>
  <si>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</si>
  <si>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</si>
  <si>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</si>
  <si>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</si>
  <si>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</si>
  <si>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</si>
  <si>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</si>
  <si>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</si>
  <si>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</si>
  <si>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</si>
  <si>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</si>
  <si>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</si>
  <si>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</si>
  <si>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</si>
  <si>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</si>
  <si>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</si>
  <si>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</si>
  <si>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</si>
  <si>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</si>
  <si>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</si>
  <si>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</si>
  <si>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</si>
  <si>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</si>
  <si>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</si>
  <si>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</si>
  <si>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</si>
  <si>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</si>
  <si>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</si>
  <si>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</si>
  <si>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</si>
  <si>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</si>
  <si>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</si>
  <si>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</si>
  <si>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</si>
  <si>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</si>
  <si>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</si>
  <si>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</si>
  <si>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</si>
  <si>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</si>
  <si>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</si>
  <si>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</si>
  <si>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</si>
  <si>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</si>
  <si>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</si>
  <si>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</si>
  <si>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</si>
  <si>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</si>
  <si>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</si>
  <si>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</si>
  <si>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</si>
  <si>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</si>
  <si>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</si>
  <si>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</si>
  <si>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</si>
  <si>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</si>
  <si>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</si>
  <si>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</si>
  <si>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</si>
  <si>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</si>
  <si>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</si>
  <si>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</si>
  <si>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</si>
  <si>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</si>
  <si>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</si>
  <si>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</si>
  <si>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</si>
  <si>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</si>
  <si>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</si>
  <si>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</si>
  <si>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</si>
  <si>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</si>
  <si>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</si>
  <si>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</si>
  <si>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</si>
  <si>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</si>
  <si>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</si>
  <si>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</si>
  <si>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</si>
  <si>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</si>
  <si>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</si>
  <si>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</si>
  <si>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</si>
  <si>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</si>
  <si>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</si>
  <si>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</si>
  <si>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</si>
  <si>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</si>
  <si>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</si>
  <si>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</si>
  <si>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</si>
  <si>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</si>
  <si>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</si>
  <si>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</si>
  <si>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</si>
  <si>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</si>
  <si>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</si>
  <si>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</si>
  <si>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</si>
  <si>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</si>
  <si>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</si>
  <si>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</si>
  <si>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</si>
  <si>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</si>
  <si>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</si>
  <si>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</si>
  <si>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</si>
  <si>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</si>
  <si>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</si>
  <si>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</si>
  <si>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</si>
  <si>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</si>
  <si>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</si>
  <si>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</si>
  <si>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</si>
  <si>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</si>
  <si>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</si>
  <si>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</si>
  <si>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</si>
  <si>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</si>
  <si>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</si>
  <si>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</si>
  <si>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</si>
  <si>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</si>
  <si>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</si>
  <si>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</si>
  <si>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</si>
  <si>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</si>
  <si>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</si>
  <si>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</si>
  <si>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</si>
  <si>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</si>
  <si>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</si>
  <si>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</si>
  <si>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</si>
  <si>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</si>
  <si>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</si>
  <si>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</si>
  <si>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</si>
  <si>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</si>
  <si>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</si>
  <si>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</si>
  <si>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</si>
  <si>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</si>
  <si>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</si>
  <si>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</si>
  <si>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</si>
  <si>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</si>
  <si>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</si>
  <si>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</si>
  <si>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</si>
  <si>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</si>
  <si>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</si>
  <si>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</si>
  <si>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</si>
  <si>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</si>
  <si>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</si>
  <si>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</si>
  <si>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</si>
  <si>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</si>
  <si>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</si>
  <si>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</si>
  <si>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</si>
  <si>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</si>
  <si>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</si>
  <si>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</si>
  <si>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</si>
  <si>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</si>
  <si>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</si>
  <si>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</si>
  <si>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</si>
  <si>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</si>
  <si>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</si>
  <si>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</si>
  <si>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</si>
  <si>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</si>
  <si>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</si>
  <si>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</si>
  <si>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</si>
  <si>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</si>
  <si>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</si>
  <si>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</si>
  <si>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</si>
  <si>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</si>
  <si>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</si>
  <si>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</si>
  <si>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</si>
  <si>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</si>
  <si>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</si>
  <si>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</si>
  <si>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</si>
  <si>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</si>
  <si>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</si>
  <si>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</si>
  <si>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</si>
  <si>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</si>
  <si>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</si>
  <si>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</si>
  <si>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</si>
  <si>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</si>
  <si>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</si>
  <si>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</si>
  <si>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</si>
  <si>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</si>
  <si>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</si>
  <si>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</si>
  <si>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</si>
  <si>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</si>
  <si>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</si>
  <si>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</si>
  <si>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</si>
  <si>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</si>
  <si>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</si>
  <si>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</si>
  <si>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</si>
  <si>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</si>
  <si>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</si>
  <si>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</si>
  <si>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</si>
  <si>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</si>
  <si>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</si>
  <si>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</si>
  <si>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</si>
  <si>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</si>
  <si>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</si>
  <si>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</si>
  <si>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</si>
  <si>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</si>
  <si>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</si>
  <si>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</si>
  <si>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</si>
  <si>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</si>
  <si>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</si>
  <si>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</si>
  <si>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</si>
  <si>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</si>
  <si>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</si>
  <si>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</si>
  <si>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</si>
  <si>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</si>
  <si>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</si>
  <si>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</si>
  <si>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</si>
  <si>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</si>
  <si>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</si>
  <si>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</si>
  <si>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</si>
  <si>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</si>
  <si>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</si>
  <si>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</si>
  <si>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</si>
  <si>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</si>
  <si>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</si>
  <si>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</si>
  <si>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</si>
  <si>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</si>
  <si>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</si>
  <si>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</si>
  <si>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</si>
  <si>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</si>
  <si>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</si>
  <si>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</si>
  <si>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</si>
  <si>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</si>
  <si>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</si>
  <si>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</si>
  <si>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</si>
  <si>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</si>
  <si>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</si>
  <si>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</si>
  <si>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</si>
  <si>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</si>
  <si>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</si>
  <si>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</si>
  <si>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</si>
  <si>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</si>
  <si>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</si>
  <si>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</si>
  <si>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</si>
  <si>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</si>
  <si>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</si>
  <si>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</si>
  <si>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</si>
  <si>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</si>
  <si>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</si>
  <si>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</si>
  <si>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</si>
  <si>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</si>
  <si>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</si>
  <si>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</si>
  <si>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</si>
  <si>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</si>
  <si>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</si>
  <si>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</si>
  <si>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</si>
  <si>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</si>
  <si>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</si>
  <si>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</si>
  <si>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</si>
  <si>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</si>
  <si>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</si>
  <si>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</si>
  <si>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</si>
  <si>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</si>
  <si>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</si>
  <si>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</si>
  <si>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</si>
  <si>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</si>
  <si>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</si>
  <si>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</si>
  <si>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</si>
  <si>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</si>
  <si>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</si>
  <si>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</si>
  <si>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</si>
  <si>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</si>
  <si>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</si>
  <si>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</si>
  <si>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</si>
  <si>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</si>
  <si>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</si>
  <si>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</si>
  <si>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</si>
  <si>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</si>
  <si>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</si>
  <si>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</si>
  <si>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</si>
  <si>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</si>
  <si>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</si>
  <si>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</si>
  <si>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</si>
  <si>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</si>
  <si>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</si>
  <si>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</si>
  <si>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</si>
  <si>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</si>
  <si>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</si>
  <si>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</si>
  <si>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</si>
  <si>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</si>
  <si>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</si>
  <si>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</si>
  <si>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</si>
  <si>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</si>
  <si>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</si>
  <si>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</si>
  <si>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</si>
  <si>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</si>
  <si>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</si>
  <si>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</si>
  <si>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</si>
  <si>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</si>
  <si>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</si>
  <si>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</si>
  <si>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</si>
  <si>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</si>
  <si>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</si>
  <si>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</si>
  <si>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</si>
  <si>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</si>
  <si>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</si>
  <si>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</si>
  <si>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</si>
  <si>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</si>
  <si>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</si>
  <si>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</si>
  <si>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</si>
  <si>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</si>
  <si>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</si>
  <si>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</si>
  <si>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</si>
  <si>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</si>
  <si>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</si>
  <si>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</si>
  <si>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</si>
  <si>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</si>
  <si>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</si>
  <si>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</si>
  <si>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</si>
  <si>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</si>
  <si>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</si>
  <si>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</si>
  <si>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</si>
  <si>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</si>
  <si>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</si>
  <si>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</si>
  <si>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</si>
  <si>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</si>
  <si>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</si>
  <si>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</si>
  <si>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</si>
  <si>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</si>
  <si>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</si>
  <si>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</si>
  <si>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</si>
  <si>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</si>
  <si>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</si>
  <si>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</si>
  <si>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</si>
  <si>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</si>
  <si>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</si>
  <si>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</si>
  <si>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</si>
  <si>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</si>
  <si>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</si>
  <si>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</si>
  <si>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</si>
  <si>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</si>
  <si>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</si>
  <si>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</si>
  <si>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</si>
  <si>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</si>
  <si>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</si>
  <si>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</si>
  <si>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</si>
  <si>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</si>
  <si>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</si>
  <si>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</si>
  <si>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</si>
  <si>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</si>
  <si>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</si>
  <si>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</si>
  <si>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</si>
  <si>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</si>
  <si>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</si>
  <si>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</si>
  <si>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</si>
  <si>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</si>
  <si>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</si>
  <si>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</si>
  <si>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</si>
  <si>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</si>
  <si>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</si>
  <si>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</si>
  <si>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</si>
  <si>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</si>
  <si>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</si>
  <si>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</si>
  <si>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</si>
  <si>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</si>
  <si>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</si>
  <si>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</si>
  <si>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</si>
  <si>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</si>
  <si>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</si>
  <si>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</si>
  <si>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</si>
  <si>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</si>
  <si>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</si>
  <si>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</si>
  <si>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</si>
  <si>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</si>
  <si>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</si>
  <si>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</si>
  <si>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</si>
  <si>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</si>
  <si>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</si>
  <si>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</si>
  <si>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</si>
  <si>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</si>
  <si>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</si>
  <si>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</si>
  <si>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</si>
  <si>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</si>
  <si>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</si>
  <si>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</si>
  <si>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</si>
  <si>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</si>
  <si>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</si>
  <si>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</si>
  <si>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</si>
  <si>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</si>
  <si>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</si>
  <si>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</si>
  <si>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</si>
  <si>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</si>
  <si>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</si>
  <si>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</si>
  <si>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</si>
  <si>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</si>
  <si>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</si>
  <si>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</si>
  <si>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</si>
  <si>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</si>
  <si>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</si>
  <si>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</si>
  <si>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</si>
  <si>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</si>
  <si>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</si>
  <si>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</si>
  <si>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</si>
  <si>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</si>
  <si>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</si>
  <si>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</si>
  <si>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</si>
  <si>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</si>
  <si>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</si>
  <si>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</si>
  <si>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</si>
  <si>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</si>
  <si>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</si>
  <si>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</si>
  <si>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</si>
  <si>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</si>
  <si>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</si>
  <si>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</si>
  <si>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</si>
  <si>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</si>
  <si>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</si>
  <si>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</si>
  <si>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</si>
  <si>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</si>
  <si>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</si>
  <si>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</si>
  <si>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</si>
  <si>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</si>
  <si>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</si>
  <si>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</si>
  <si>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</si>
  <si>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</si>
  <si>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</si>
  <si>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</si>
  <si>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</si>
  <si>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</si>
  <si>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</si>
  <si>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</si>
  <si>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</si>
  <si>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</si>
  <si>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</si>
  <si>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</si>
  <si>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</si>
  <si>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</si>
  <si>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</si>
  <si>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</si>
  <si>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</si>
  <si>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</si>
  <si>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</si>
  <si>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</si>
  <si>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</si>
  <si>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</si>
  <si>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</si>
  <si>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</si>
  <si>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</si>
  <si>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</si>
  <si>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</si>
  <si>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</si>
  <si>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</si>
  <si>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</si>
  <si>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</si>
  <si>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</si>
  <si>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</si>
  <si>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</si>
  <si>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</si>
  <si>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</si>
  <si>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</si>
  <si>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</si>
  <si>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</si>
  <si>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</si>
  <si>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</si>
  <si>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</si>
  <si>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</si>
  <si>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</si>
  <si>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</si>
  <si>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</si>
  <si>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</si>
  <si>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</si>
  <si>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</si>
  <si>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</si>
  <si>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</si>
  <si>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</si>
  <si>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</si>
  <si>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</si>
  <si>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</si>
  <si>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</si>
  <si>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</si>
  <si>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</si>
  <si>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</si>
  <si>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</si>
  <si>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</si>
  <si>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</si>
  <si>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</si>
  <si>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</si>
  <si>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</si>
  <si>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</si>
  <si>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</si>
  <si>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</si>
  <si>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</si>
  <si>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</si>
  <si>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</si>
  <si>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</si>
  <si>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</si>
  <si>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</si>
  <si>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</si>
  <si>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</si>
  <si>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</si>
  <si>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</si>
  <si>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</si>
  <si>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</si>
  <si>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</si>
  <si>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</si>
  <si>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</si>
  <si>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</si>
  <si>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</si>
  <si>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</si>
  <si>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</si>
  <si>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</si>
  <si>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</si>
  <si>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</si>
  <si>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</si>
  <si>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</si>
  <si>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</si>
  <si>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</si>
  <si>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</si>
  <si>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</si>
  <si>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</si>
  <si>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</si>
  <si>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</si>
  <si>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</si>
  <si>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</si>
  <si>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</si>
  <si>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</si>
  <si>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</si>
  <si>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</si>
  <si>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</si>
  <si>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</si>
  <si>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</si>
  <si>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</si>
  <si>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</si>
  <si>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</si>
  <si>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</si>
  <si>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</si>
  <si>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</si>
  <si>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</si>
  <si>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</si>
  <si>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</si>
  <si>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</si>
  <si>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</si>
  <si>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</si>
  <si>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</si>
  <si>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</si>
  <si>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</si>
  <si>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</si>
  <si>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</si>
  <si>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</si>
  <si>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</si>
  <si>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</si>
  <si>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</si>
  <si>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</si>
  <si>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</si>
  <si>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</si>
  <si>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</si>
  <si>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</si>
  <si>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</si>
  <si>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</si>
  <si>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</si>
  <si>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</si>
  <si>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</si>
  <si>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</si>
  <si>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</si>
  <si>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</si>
  <si>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</si>
  <si>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</si>
  <si>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</si>
  <si>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</si>
  <si>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</si>
  <si>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</si>
  <si>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</si>
  <si>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</si>
  <si>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</si>
  <si>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</si>
  <si>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</si>
  <si>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</si>
  <si>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</si>
  <si>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</si>
  <si>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</si>
  <si>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</si>
  <si>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</si>
  <si>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</si>
  <si>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</si>
  <si>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</si>
  <si>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</si>
  <si>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</si>
  <si>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</si>
  <si>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</si>
  <si>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</si>
  <si>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</si>
  <si>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</si>
  <si>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</si>
  <si>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</si>
  <si>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</si>
  <si>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</si>
  <si>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</si>
  <si>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</si>
  <si>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</si>
  <si>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</si>
  <si>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</si>
  <si>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</si>
  <si>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</si>
  <si>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</si>
  <si>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</si>
  <si>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</si>
  <si>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</si>
  <si>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</si>
  <si>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</si>
  <si>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</si>
  <si>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</si>
  <si>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</si>
  <si>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</si>
  <si>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</si>
  <si>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</si>
  <si>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</si>
  <si>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</si>
  <si>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</si>
  <si>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</si>
  <si>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</si>
  <si>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</si>
  <si>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</si>
  <si>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</si>
  <si>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</si>
  <si>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</si>
  <si>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</si>
  <si>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</si>
  <si>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</si>
  <si>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</si>
  <si>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</si>
  <si>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</si>
  <si>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</si>
  <si>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</si>
  <si>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</si>
  <si>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</si>
  <si>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</si>
  <si>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</si>
  <si>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</si>
  <si>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</si>
  <si>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</si>
  <si>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</si>
  <si>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</si>
  <si>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</si>
  <si>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</si>
  <si>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</si>
  <si>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</si>
  <si>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</si>
  <si>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</si>
  <si>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</si>
  <si>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</si>
  <si>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</si>
  <si>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</si>
  <si>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</si>
  <si>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</si>
  <si>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</si>
  <si>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</si>
  <si>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</si>
  <si>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</si>
  <si>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</si>
  <si>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</si>
  <si>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</si>
  <si>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</si>
  <si>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</si>
  <si>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</si>
  <si>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</si>
  <si>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</si>
  <si>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</si>
  <si>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</si>
  <si>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</si>
  <si>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</si>
  <si>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</si>
  <si>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</si>
  <si>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</si>
  <si>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</si>
  <si>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</si>
  <si>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</si>
  <si>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</si>
  <si>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</si>
  <si>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</si>
  <si>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</si>
  <si>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</si>
  <si>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</si>
  <si>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</si>
  <si>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</si>
  <si>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</si>
  <si>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</si>
  <si>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</si>
  <si>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</si>
  <si>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</si>
  <si>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</si>
  <si>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</si>
  <si>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</si>
  <si>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</si>
  <si>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</si>
  <si>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</si>
  <si>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</si>
  <si>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</si>
  <si>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</si>
  <si>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</si>
  <si>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</si>
  <si>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</si>
  <si>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</si>
  <si>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</si>
  <si>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</si>
  <si>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</si>
  <si>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</si>
  <si>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</si>
  <si>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</si>
  <si>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</si>
  <si>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</si>
  <si>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</si>
  <si>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</si>
  <si>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</si>
  <si>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</si>
  <si>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</si>
  <si>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</si>
  <si>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</si>
  <si>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</si>
  <si>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</si>
  <si>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</si>
  <si>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</si>
  <si>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</si>
  <si>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</si>
  <si>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</si>
  <si>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</si>
  <si>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</si>
  <si>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</si>
  <si>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</si>
  <si>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</si>
  <si>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</si>
  <si>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</si>
  <si>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</si>
  <si>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</si>
  <si>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</si>
  <si>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</si>
  <si>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</si>
  <si>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</si>
  <si>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</si>
  <si>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</si>
  <si>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</si>
  <si>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</si>
  <si>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</si>
  <si>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</si>
  <si>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</si>
  <si>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</si>
  <si>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</si>
  <si>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</si>
  <si>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</si>
  <si>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</si>
  <si>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</si>
  <si>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</si>
  <si>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</si>
  <si>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</si>
  <si>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</si>
  <si>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</si>
  <si>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</si>
  <si>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</si>
  <si>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</si>
  <si>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</si>
  <si>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</si>
  <si>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</si>
  <si>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</si>
  <si>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</si>
  <si>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</si>
  <si>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</si>
  <si>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</si>
  <si>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</si>
  <si>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</si>
  <si>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</si>
  <si>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</si>
  <si>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</si>
  <si>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</si>
  <si>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</si>
  <si>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</si>
  <si>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</si>
  <si>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</si>
  <si>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</si>
  <si>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</si>
  <si>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</si>
  <si>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</si>
  <si>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</si>
  <si>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</si>
  <si>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</si>
  <si>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</si>
  <si>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</si>
  <si>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</si>
  <si>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</si>
  <si>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</si>
  <si>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</si>
  <si>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</si>
  <si>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</si>
  <si>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</si>
  <si>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</si>
  <si>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</si>
  <si>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</si>
  <si>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</si>
  <si>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</si>
  <si>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</si>
  <si>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</si>
  <si>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</si>
  <si>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</si>
  <si>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</si>
  <si>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</si>
  <si>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</si>
  <si>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</si>
  <si>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</si>
  <si>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</si>
  <si>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</si>
  <si>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</si>
  <si>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</si>
  <si>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</si>
  <si>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</si>
  <si>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</si>
  <si>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</si>
  <si>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</si>
  <si>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</si>
  <si>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</si>
  <si>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</si>
  <si>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</si>
  <si>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</si>
  <si>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</si>
  <si>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</si>
  <si>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</si>
  <si>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</si>
  <si>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</si>
  <si>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</si>
  <si>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</si>
  <si>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</si>
  <si>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</si>
  <si>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</si>
  <si>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</si>
  <si>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</si>
  <si>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</si>
  <si>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</si>
  <si>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</si>
  <si>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</si>
  <si>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</si>
  <si>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</si>
  <si>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</si>
  <si>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</si>
  <si>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</si>
  <si>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</si>
  <si>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</si>
  <si>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</si>
  <si>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</si>
  <si>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</si>
  <si>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</si>
  <si>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</si>
  <si>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</si>
  <si>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</si>
  <si>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</si>
  <si>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</si>
  <si>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</si>
  <si>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</si>
  <si>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</si>
  <si>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</si>
  <si>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</si>
  <si>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</si>
  <si>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</si>
  <si>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</si>
  <si>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</si>
  <si>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</si>
  <si>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</si>
  <si>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</si>
  <si>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</si>
  <si>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</si>
  <si>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</si>
  <si>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</si>
  <si>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</si>
  <si>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</si>
  <si>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</si>
  <si>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</si>
  <si>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</si>
  <si>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</si>
  <si>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</si>
  <si>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</si>
  <si>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</si>
  <si>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</si>
  <si>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</si>
  <si>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</si>
  <si>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</si>
  <si>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</si>
  <si>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</si>
  <si>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</si>
  <si>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</si>
  <si>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</si>
  <si>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</si>
  <si>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</si>
  <si>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</si>
  <si>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</si>
  <si>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</si>
  <si>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</si>
  <si>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</si>
  <si>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</si>
  <si>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</si>
  <si>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</si>
  <si>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</si>
  <si>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</si>
  <si>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</si>
  <si>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</si>
  <si>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</si>
  <si>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</si>
  <si>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</si>
  <si>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</si>
  <si>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</si>
  <si>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</si>
  <si>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</si>
  <si>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</si>
  <si>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</si>
  <si>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</si>
  <si>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</si>
  <si>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</si>
  <si>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</si>
  <si>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</si>
  <si>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</si>
  <si>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</si>
  <si>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</si>
  <si>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</si>
  <si>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</si>
  <si>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</si>
  <si>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</si>
  <si>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</si>
  <si>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</si>
  <si>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</si>
  <si>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</si>
  <si>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</si>
  <si>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</si>
  <si>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</si>
  <si>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</si>
  <si>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</si>
  <si>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</si>
  <si>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</si>
  <si>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</si>
  <si>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</si>
  <si>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</si>
  <si>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</si>
  <si>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</si>
  <si>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</si>
  <si>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</si>
  <si>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</si>
  <si>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</si>
  <si>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</si>
  <si>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</si>
  <si>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</si>
  <si>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</si>
  <si>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</si>
  <si>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</si>
  <si>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</si>
  <si>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</si>
  <si>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</si>
  <si>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</si>
  <si>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</si>
  <si>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</si>
  <si>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</si>
  <si>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</si>
  <si>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</si>
  <si>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</si>
  <si>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</si>
  <si>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</si>
  <si>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</si>
  <si>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</si>
  <si>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</si>
  <si>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</si>
  <si>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</si>
  <si>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</si>
  <si>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</si>
  <si>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</si>
  <si>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</si>
  <si>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</si>
  <si>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</si>
  <si>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</si>
  <si>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</si>
  <si>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</si>
  <si>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</si>
  <si>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</si>
  <si>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</si>
  <si>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</si>
  <si>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</si>
  <si>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</si>
  <si>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</si>
  <si>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</si>
  <si>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</si>
  <si>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</si>
  <si>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</si>
  <si>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</si>
  <si>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</si>
  <si>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</si>
  <si>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</si>
  <si>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</si>
  <si>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</si>
  <si>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</si>
  <si>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</si>
  <si>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</si>
  <si>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</si>
  <si>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</si>
  <si>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</si>
  <si>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</si>
  <si>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</si>
  <si>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</si>
  <si>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</si>
  <si>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</si>
  <si>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</si>
  <si>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</si>
  <si>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</si>
  <si>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</si>
  <si>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</si>
  <si>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</si>
  <si>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</si>
  <si>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</si>
  <si>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</si>
  <si>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</si>
  <si>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</si>
  <si>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</si>
  <si>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</si>
  <si>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</si>
  <si>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</si>
  <si>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</si>
  <si>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</si>
  <si>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</si>
  <si>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</si>
  <si>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</si>
  <si>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</si>
  <si>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</si>
  <si>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</si>
  <si>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</si>
  <si>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</si>
  <si>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</si>
  <si>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</si>
  <si>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</si>
  <si>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</si>
  <si>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</si>
  <si>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</si>
  <si>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</si>
  <si>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</si>
  <si>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</si>
  <si>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</si>
  <si>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</si>
  <si>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</si>
  <si>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</si>
  <si>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</si>
  <si>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</si>
  <si>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</si>
  <si>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</si>
  <si>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</si>
  <si>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</si>
  <si>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</si>
  <si>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</si>
  <si>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</si>
  <si>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</si>
  <si>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</si>
  <si>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</si>
  <si>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</si>
  <si>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</si>
  <si>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</si>
  <si>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</si>
  <si>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</si>
  <si>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</si>
  <si>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</si>
  <si>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</si>
  <si>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</si>
  <si>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</si>
  <si>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</si>
  <si>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</si>
  <si>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</si>
  <si>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</si>
  <si>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</si>
  <si>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</si>
  <si>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</si>
  <si>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</si>
  <si>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</si>
  <si>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</si>
  <si>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</si>
  <si>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</si>
  <si>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</si>
  <si>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</si>
  <si>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</si>
  <si>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</si>
  <si>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</si>
  <si>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</si>
  <si>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</si>
  <si>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</si>
  <si>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</si>
  <si>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</si>
  <si>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</si>
  <si>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</si>
  <si>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</si>
  <si>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</si>
  <si>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</si>
  <si>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</si>
  <si>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</si>
  <si>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</si>
  <si>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</si>
  <si>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</si>
  <si>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</si>
  <si>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</si>
  <si>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</si>
  <si>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</si>
  <si>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</si>
  <si>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</si>
  <si>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</si>
  <si>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</si>
  <si>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</si>
  <si>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</si>
  <si>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</si>
  <si>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</si>
  <si>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</si>
  <si>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</si>
  <si>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</si>
  <si>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</si>
  <si>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</si>
  <si>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</si>
  <si>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</si>
  <si>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</si>
  <si>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</si>
  <si>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</si>
  <si>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</si>
  <si>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</si>
  <si>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</si>
  <si>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</si>
  <si>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</si>
  <si>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</si>
  <si>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</si>
  <si>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</si>
  <si>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</si>
  <si>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</si>
  <si>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</si>
  <si>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</si>
  <si>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</si>
  <si>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</si>
  <si>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</si>
  <si>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</si>
  <si>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</si>
  <si>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</si>
  <si>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</si>
  <si>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</si>
  <si>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</si>
  <si>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</si>
  <si>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</si>
  <si>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</si>
  <si>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</si>
  <si>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</si>
  <si>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</si>
  <si>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</si>
  <si>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</si>
  <si>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</si>
  <si>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</si>
  <si>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</si>
  <si>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</si>
  <si>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</si>
  <si>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</si>
  <si>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</si>
  <si>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</si>
  <si>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</si>
  <si>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</si>
  <si>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</si>
  <si>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</si>
  <si>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</si>
  <si>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</si>
  <si>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</si>
  <si>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</si>
  <si>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</si>
  <si>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</si>
  <si>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</si>
  <si>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</si>
  <si>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</si>
  <si>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</si>
  <si>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</si>
  <si>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</si>
  <si>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</si>
  <si>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</si>
  <si>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</si>
  <si>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</si>
  <si>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</si>
  <si>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</si>
  <si>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</si>
  <si>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</si>
  <si>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</si>
  <si>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</si>
  <si>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</si>
  <si>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</si>
  <si>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</si>
  <si>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</si>
  <si>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</si>
  <si>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</si>
  <si>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</si>
  <si>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</si>
  <si>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</si>
  <si>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</si>
  <si>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</si>
  <si>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</si>
  <si>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</si>
  <si>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</si>
  <si>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</si>
  <si>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</si>
  <si>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</si>
  <si>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</si>
  <si>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</si>
  <si>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</si>
  <si>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</si>
  <si>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</si>
  <si>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</si>
  <si>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</si>
  <si>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</si>
  <si>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</si>
  <si>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</si>
  <si>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</si>
  <si>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</si>
  <si>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</si>
  <si>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</si>
  <si>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</si>
  <si>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</si>
  <si>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</si>
  <si>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</si>
  <si>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</si>
  <si>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</si>
  <si>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</si>
  <si>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</si>
  <si>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</si>
  <si>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</si>
  <si>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</si>
  <si>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</si>
  <si>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</si>
  <si>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</si>
  <si>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</si>
  <si>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</si>
  <si>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</si>
  <si>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</si>
  <si>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</si>
  <si>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</si>
  <si>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</si>
  <si>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</si>
  <si>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</si>
  <si>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</si>
  <si>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</si>
  <si>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</si>
  <si>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</si>
  <si>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</si>
  <si>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</si>
  <si>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</si>
  <si>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</si>
  <si>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</si>
  <si>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</si>
  <si>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</si>
  <si>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</si>
  <si>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</si>
  <si>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</si>
  <si>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</si>
  <si>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</si>
  <si>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</si>
  <si>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</si>
  <si>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</si>
  <si>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</si>
  <si>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</si>
  <si>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</si>
  <si>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</si>
  <si>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</si>
  <si>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</si>
  <si>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</si>
  <si>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</si>
  <si>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</si>
  <si>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</si>
  <si>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</si>
  <si>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</si>
  <si>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</si>
  <si>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</si>
  <si>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</si>
  <si>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</si>
  <si>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</si>
  <si>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</si>
  <si>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</si>
  <si>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</si>
  <si>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</si>
  <si>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</si>
  <si>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</si>
  <si>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</si>
  <si>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</si>
  <si>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</si>
  <si>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</si>
  <si>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</si>
  <si>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</si>
  <si>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</si>
  <si>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</si>
  <si>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</si>
  <si>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</si>
  <si>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</si>
  <si>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</si>
  <si>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</si>
  <si>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</si>
  <si>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</si>
  <si>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</si>
  <si>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</si>
  <si>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</si>
  <si>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</si>
  <si>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</si>
  <si>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</si>
  <si>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</si>
  <si>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</si>
  <si>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</si>
  <si>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</si>
  <si>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</si>
  <si>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</si>
  <si>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</si>
  <si>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</si>
  <si>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</si>
  <si>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</si>
  <si>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</si>
  <si>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</si>
  <si>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</si>
  <si>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</si>
  <si>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</si>
  <si>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</si>
  <si>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</si>
  <si>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</si>
  <si>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</si>
  <si>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</si>
  <si>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</si>
  <si>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</si>
  <si>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</si>
  <si>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</si>
  <si>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</si>
  <si>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</si>
  <si>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</si>
  <si>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</si>
  <si>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</si>
  <si>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</si>
  <si>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</si>
  <si>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</si>
  <si>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</si>
  <si>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</si>
  <si>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</si>
  <si>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</si>
  <si>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</si>
  <si>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</si>
  <si>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</si>
  <si>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</si>
  <si>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</si>
  <si>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</si>
  <si>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</si>
  <si>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</si>
  <si>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</si>
  <si>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</si>
  <si>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</si>
  <si>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</si>
  <si>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</si>
  <si>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</si>
  <si>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</si>
  <si>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</si>
  <si>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</si>
  <si>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</si>
  <si>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</si>
  <si>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</si>
  <si>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</si>
  <si>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</si>
  <si>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</si>
  <si>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</si>
  <si>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</si>
  <si>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</si>
  <si>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</si>
  <si>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</si>
  <si>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</si>
  <si>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</si>
  <si>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</si>
  <si>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</si>
  <si>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</si>
  <si>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</si>
  <si>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</si>
  <si>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</si>
  <si>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</si>
  <si>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</si>
  <si>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</si>
  <si>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</si>
  <si>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</si>
  <si>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</si>
  <si>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</si>
  <si>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</si>
  <si>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</si>
  <si>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</si>
  <si>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</si>
  <si>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</si>
  <si>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</si>
  <si>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</si>
  <si>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</si>
  <si>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</si>
  <si>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</si>
  <si>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</si>
  <si>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</si>
  <si>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</si>
  <si>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</si>
  <si>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</si>
  <si>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</si>
  <si>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</si>
  <si>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</si>
  <si>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</si>
  <si>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</si>
  <si>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</si>
  <si>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</si>
  <si>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</si>
  <si>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</si>
  <si>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</si>
  <si>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</si>
  <si>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</si>
  <si>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</si>
  <si>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</si>
  <si>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</si>
  <si>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</si>
  <si>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</si>
  <si>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</si>
  <si>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</si>
  <si>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</si>
  <si>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</si>
  <si>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</si>
  <si>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</si>
  <si>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</si>
  <si>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</si>
  <si>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</si>
  <si>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</si>
  <si>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</si>
  <si>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</si>
  <si>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</si>
  <si>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</si>
  <si>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</si>
  <si>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</si>
  <si>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</si>
  <si>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</si>
  <si>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</si>
  <si>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</si>
  <si>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</si>
  <si>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</si>
  <si>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</si>
  <si>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</si>
  <si>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</si>
  <si>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</si>
  <si>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</si>
  <si>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</si>
  <si>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</si>
  <si>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</si>
  <si>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</si>
  <si>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</si>
  <si>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</si>
  <si>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</si>
  <si>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</si>
  <si>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</si>
  <si>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</si>
  <si>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</si>
  <si>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</si>
  <si>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</si>
  <si>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</si>
  <si>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</si>
  <si>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</si>
  <si>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</si>
  <si>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</si>
  <si>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</si>
  <si>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</si>
  <si>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</si>
  <si>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</si>
  <si>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</si>
  <si>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</si>
  <si>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</si>
  <si>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</si>
  <si>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</si>
  <si>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</si>
  <si>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</si>
  <si>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</si>
  <si>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</si>
  <si>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</si>
  <si>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</si>
  <si>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</si>
  <si>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</si>
  <si>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</si>
  <si>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</si>
  <si>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</si>
  <si>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</si>
  <si>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</si>
  <si>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</si>
  <si>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</si>
  <si>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</si>
  <si>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</si>
  <si>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</si>
  <si>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</si>
  <si>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</si>
  <si>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</si>
  <si>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</si>
  <si>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</si>
  <si>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</si>
  <si>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</si>
  <si>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</si>
  <si>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</si>
  <si>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</si>
  <si>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</si>
  <si>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</si>
  <si>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</si>
  <si>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</si>
  <si>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</si>
  <si>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</si>
  <si>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</si>
  <si>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</si>
  <si>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</si>
  <si>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</si>
  <si>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</si>
  <si>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</si>
  <si>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</si>
  <si>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</si>
  <si>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</si>
  <si>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</si>
  <si>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</si>
  <si>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</si>
  <si>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</si>
  <si>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</si>
  <si>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</si>
  <si>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</si>
  <si>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</si>
  <si>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</si>
  <si>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</si>
  <si>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</si>
  <si>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</si>
  <si>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</si>
  <si>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</si>
  <si>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</si>
  <si>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</si>
  <si>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</si>
  <si>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</si>
  <si>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</si>
  <si>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</si>
  <si>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</si>
  <si>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</si>
  <si>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</si>
  <si>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</si>
  <si>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</si>
  <si>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</si>
  <si>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</si>
  <si>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</si>
  <si>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</si>
  <si>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</si>
  <si>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</si>
  <si>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</si>
  <si>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</si>
  <si>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</si>
  <si>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</si>
  <si>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</si>
  <si>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</si>
  <si>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</si>
  <si>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</si>
  <si>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</si>
  <si>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</si>
  <si>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</si>
  <si>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</si>
  <si>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</si>
  <si>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</si>
  <si>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</si>
  <si>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</si>
  <si>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</si>
  <si>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</si>
  <si>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</si>
  <si>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</si>
  <si>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</si>
  <si>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</si>
  <si>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</si>
  <si>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</si>
  <si>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</si>
  <si>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</si>
  <si>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</si>
  <si>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</si>
  <si>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</si>
  <si>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</si>
  <si>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</si>
  <si>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</si>
  <si>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</si>
  <si>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</si>
  <si>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</si>
  <si>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</si>
  <si>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</si>
  <si>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</si>
  <si>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</si>
  <si>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</si>
  <si>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</si>
  <si>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</si>
  <si>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</si>
  <si>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</si>
  <si>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</si>
  <si>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</si>
  <si>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</si>
  <si>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</si>
  <si>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</si>
  <si>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</si>
  <si>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</si>
  <si>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</si>
  <si>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</si>
  <si>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</si>
  <si>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</si>
  <si>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</si>
  <si>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</si>
  <si>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</si>
  <si>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</si>
  <si>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</si>
  <si>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</si>
  <si>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</si>
  <si>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</si>
  <si>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</si>
  <si>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</si>
  <si>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</si>
  <si>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</si>
  <si>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</si>
  <si>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</si>
  <si>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</si>
  <si>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</si>
  <si>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</si>
  <si>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</si>
  <si>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</si>
  <si>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</si>
  <si>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</si>
  <si>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</si>
  <si>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</si>
  <si>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</si>
  <si>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</si>
  <si>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</si>
  <si>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</si>
  <si>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</si>
  <si>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</si>
  <si>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</si>
  <si>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</si>
  <si>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</si>
  <si>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</si>
  <si>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</si>
  <si>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</si>
  <si>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</si>
  <si>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</si>
  <si>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</si>
  <si>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</si>
  <si>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</si>
  <si>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</si>
  <si>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</si>
  <si>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</si>
  <si>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</si>
  <si>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</si>
  <si>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</si>
  <si>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</si>
  <si>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</si>
  <si>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</si>
  <si>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</si>
  <si>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</si>
  <si>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</si>
  <si>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</si>
  <si>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</si>
  <si>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</si>
  <si>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</si>
  <si>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</si>
  <si>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</si>
  <si>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</si>
  <si>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</si>
  <si>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</si>
  <si>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</si>
  <si>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</si>
  <si>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</si>
  <si>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</si>
  <si>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</si>
  <si>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</si>
  <si>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</si>
  <si>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</si>
  <si>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</si>
  <si>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</si>
  <si>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</si>
  <si>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</si>
  <si>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</si>
  <si>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</si>
  <si>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</si>
  <si>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</si>
  <si>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</si>
  <si>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</si>
  <si>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</si>
  <si>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</si>
  <si>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</si>
  <si>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</si>
  <si>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</si>
  <si>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</si>
  <si>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</si>
  <si>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</si>
  <si>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</si>
  <si>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</si>
  <si>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</si>
  <si>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</si>
  <si>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</si>
  <si>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</si>
  <si>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</si>
  <si>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</si>
  <si>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</si>
  <si>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</si>
  <si>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</si>
  <si>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</si>
  <si>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</si>
  <si>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</si>
  <si>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</si>
  <si>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</si>
  <si>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</si>
  <si>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</si>
  <si>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</si>
  <si>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</si>
  <si>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</si>
  <si>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</si>
  <si>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</si>
  <si>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</si>
  <si>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</si>
  <si>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</si>
  <si>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</si>
  <si>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</si>
  <si>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</si>
  <si>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</si>
  <si>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</si>
  <si>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</si>
  <si>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</si>
  <si>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</si>
  <si>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</si>
  <si>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</si>
  <si>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</si>
  <si>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</si>
  <si>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</si>
  <si>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</si>
  <si>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</si>
  <si>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</si>
  <si>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</si>
  <si>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</si>
  <si>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</si>
  <si>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</si>
  <si>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</si>
  <si>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</si>
  <si>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</si>
  <si>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</si>
  <si>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</si>
  <si>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</si>
  <si>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</si>
  <si>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</si>
  <si>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</si>
  <si>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</si>
  <si>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</si>
  <si>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</si>
  <si>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</si>
  <si>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</si>
  <si>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</si>
  <si>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</si>
  <si>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</si>
  <si>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</si>
  <si>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</si>
  <si>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</si>
  <si>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</si>
  <si>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</si>
  <si>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</si>
  <si>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</si>
  <si>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</si>
  <si>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</si>
  <si>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</si>
  <si>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</si>
  <si>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</si>
  <si>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</si>
  <si>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</si>
  <si>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</si>
  <si>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</si>
  <si>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</si>
  <si>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</si>
  <si>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</si>
  <si>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</si>
  <si>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</si>
  <si>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</si>
  <si>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</si>
  <si>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</si>
  <si>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</si>
  <si>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</si>
  <si>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</si>
  <si>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</si>
  <si>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</si>
  <si>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</si>
  <si>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</si>
  <si>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</si>
  <si>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</si>
  <si>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</si>
  <si>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</si>
  <si>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</si>
  <si>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</si>
  <si>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</si>
  <si>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</si>
  <si>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</si>
  <si>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</si>
  <si>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</si>
  <si>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</si>
  <si>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</si>
  <si>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</si>
  <si>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</si>
  <si>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</si>
  <si>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</si>
  <si>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</si>
  <si>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</si>
  <si>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</si>
  <si>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</si>
  <si>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</si>
  <si>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</si>
  <si>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</si>
  <si>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</si>
  <si>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</si>
  <si>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</si>
  <si>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</si>
  <si>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</si>
  <si>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</si>
  <si>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</si>
  <si>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</si>
  <si>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</si>
  <si>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</si>
  <si>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</si>
  <si>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</si>
  <si>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</si>
  <si>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</si>
  <si>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</si>
  <si>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</si>
  <si>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</si>
  <si>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</si>
  <si>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</si>
  <si>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</si>
  <si>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</si>
  <si>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</si>
  <si>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</si>
  <si>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</si>
  <si>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</si>
  <si>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</si>
  <si>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</si>
  <si>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</si>
  <si>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</si>
  <si>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</si>
  <si>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</si>
  <si>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</si>
  <si>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</si>
  <si>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</si>
  <si>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</si>
  <si>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</si>
  <si>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</si>
  <si>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</si>
  <si>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</si>
  <si>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</si>
  <si>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</si>
  <si>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</si>
  <si>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</si>
  <si>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</si>
  <si>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</si>
  <si>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</si>
  <si>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</si>
  <si>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</si>
  <si>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</si>
  <si>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</si>
  <si>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</si>
  <si>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</si>
  <si>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</si>
  <si>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</si>
  <si>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</si>
  <si>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</si>
  <si>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</si>
  <si>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</si>
  <si>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</si>
  <si>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</si>
  <si>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</si>
  <si>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</si>
  <si>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</si>
  <si>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</si>
  <si>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</si>
  <si>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</si>
  <si>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</si>
  <si>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</si>
  <si>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</si>
  <si>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</si>
  <si>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</si>
  <si>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</si>
  <si>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</si>
  <si>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</si>
  <si>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</si>
  <si>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</si>
  <si>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</si>
  <si>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</si>
  <si>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</si>
  <si>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</si>
  <si>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</si>
  <si>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</si>
  <si>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</si>
  <si>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</si>
  <si>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</si>
  <si>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</si>
  <si>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</si>
  <si>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</si>
  <si>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</si>
  <si>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</si>
  <si>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</si>
  <si>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</si>
  <si>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</si>
  <si>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</si>
  <si>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</si>
  <si>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</si>
  <si>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</si>
  <si>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</si>
  <si>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</si>
  <si>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</si>
  <si>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</si>
  <si>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</si>
  <si>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</si>
  <si>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</si>
  <si>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</si>
  <si>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</si>
  <si>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</si>
  <si>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</si>
  <si>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</si>
  <si>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</si>
  <si>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</si>
  <si>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</si>
  <si>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</si>
  <si>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</si>
  <si>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</si>
  <si>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</si>
  <si>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</si>
  <si>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</si>
  <si>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</si>
  <si>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</si>
  <si>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</si>
  <si>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</si>
  <si>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</si>
  <si>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</si>
  <si>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</si>
  <si>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</si>
  <si>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</si>
  <si>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</si>
  <si>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</si>
  <si>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</si>
  <si>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</si>
  <si>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</si>
  <si>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</si>
  <si>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</si>
  <si>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</si>
  <si>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</si>
  <si>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</si>
  <si>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</si>
  <si>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</si>
  <si>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</si>
  <si>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</si>
  <si>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</si>
  <si>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</si>
  <si>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</si>
  <si>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</si>
  <si>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</si>
  <si>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</si>
  <si>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</si>
  <si>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</si>
  <si>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</si>
  <si>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</si>
  <si>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</si>
  <si>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</si>
  <si>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</si>
  <si>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</si>
  <si>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</si>
  <si>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</si>
  <si>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</si>
  <si>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</si>
  <si>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</si>
  <si>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</si>
  <si>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</si>
  <si>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</si>
  <si>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</si>
  <si>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</si>
  <si>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</si>
  <si>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</si>
  <si>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</si>
  <si>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</si>
  <si>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</si>
  <si>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</si>
  <si>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</si>
  <si>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</si>
  <si>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</si>
  <si>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</si>
  <si>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</si>
  <si>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</si>
  <si>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</si>
  <si>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</si>
  <si>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</si>
  <si>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</si>
  <si>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</si>
  <si>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</si>
  <si>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</si>
  <si>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</si>
  <si>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</si>
  <si>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</si>
  <si>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</si>
  <si>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</si>
  <si>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</si>
  <si>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</si>
  <si>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</si>
  <si>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</si>
  <si>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</si>
  <si>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</si>
  <si>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</si>
  <si>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</si>
  <si>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</si>
  <si>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</si>
  <si>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</si>
  <si>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</si>
  <si>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</si>
  <si>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</si>
  <si>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</si>
  <si>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</si>
  <si>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</si>
  <si>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</si>
  <si>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</si>
  <si>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</si>
  <si>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</si>
  <si>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</si>
  <si>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</si>
  <si>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</si>
  <si>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</si>
  <si>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</si>
  <si>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</si>
  <si>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</si>
  <si>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</si>
  <si>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</si>
  <si>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</si>
  <si>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</si>
  <si>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</si>
  <si>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</si>
  <si>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</si>
  <si>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</si>
  <si>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</si>
  <si>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</si>
  <si>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</si>
  <si>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</si>
  <si>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</si>
  <si>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</si>
  <si>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</si>
  <si>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</si>
  <si>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</si>
  <si>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</si>
  <si>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</si>
  <si>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</si>
  <si>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</si>
  <si>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</si>
  <si>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</si>
  <si>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</si>
  <si>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</si>
  <si>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</si>
  <si>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</si>
  <si>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</si>
  <si>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</si>
  <si>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</si>
  <si>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</si>
  <si>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</si>
  <si>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</si>
  <si>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</si>
  <si>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</si>
  <si>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</si>
  <si>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</si>
  <si>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</si>
  <si>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</si>
  <si>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</si>
  <si>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</si>
  <si>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</si>
  <si>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</si>
  <si>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</si>
  <si>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</si>
  <si>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</si>
  <si>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</si>
  <si>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</si>
  <si>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</si>
  <si>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</si>
  <si>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</si>
  <si>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</si>
  <si>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</si>
  <si>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</si>
  <si>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</si>
  <si>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</si>
  <si>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</si>
  <si>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</si>
  <si>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</si>
  <si>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</si>
  <si>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</si>
  <si>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</si>
  <si>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</si>
  <si>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</si>
  <si>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</si>
  <si>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</si>
  <si>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</si>
  <si>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</si>
  <si>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</si>
  <si>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</si>
  <si>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</si>
  <si>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</si>
  <si>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</si>
  <si>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</si>
  <si>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</si>
  <si>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</si>
  <si>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</si>
  <si>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</si>
  <si>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</si>
  <si>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</si>
  <si>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</si>
  <si>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</si>
  <si>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</si>
  <si>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</si>
  <si>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</si>
  <si>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</si>
  <si>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</si>
  <si>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</si>
  <si>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</si>
  <si>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</si>
  <si>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</si>
  <si>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</si>
  <si>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</si>
  <si>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</si>
  <si>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</si>
  <si>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</si>
  <si>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</si>
  <si>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</si>
  <si>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</si>
  <si>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</si>
  <si>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</si>
  <si>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</si>
  <si>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</si>
  <si>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</si>
  <si>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</si>
  <si>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</si>
  <si>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</si>
  <si>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</si>
  <si>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</si>
  <si>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</si>
  <si>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</si>
  <si>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</si>
  <si>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</si>
  <si>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</si>
  <si>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</si>
  <si>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</si>
  <si>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</si>
  <si>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</si>
  <si>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</si>
  <si>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</si>
  <si>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</si>
  <si>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</si>
  <si>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</si>
  <si>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</si>
  <si>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</si>
  <si>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</si>
  <si>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</si>
  <si>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</si>
  <si>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</si>
  <si>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</si>
  <si>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</si>
  <si>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</si>
  <si>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</si>
  <si>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</si>
  <si>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</si>
  <si>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</si>
  <si>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</si>
  <si>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</si>
  <si>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</si>
  <si>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</si>
  <si>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</si>
  <si>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</si>
  <si>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</si>
  <si>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</si>
  <si>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</si>
  <si>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</si>
  <si>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</si>
  <si>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</si>
  <si>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</si>
  <si>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</si>
  <si>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</si>
  <si>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</si>
  <si>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</si>
  <si>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</si>
  <si>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</si>
  <si>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</si>
  <si>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</si>
  <si>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</si>
  <si>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</si>
  <si>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</si>
  <si>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</si>
  <si>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</si>
  <si>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</si>
  <si>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</si>
  <si>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</si>
  <si>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</si>
  <si>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</si>
  <si>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</si>
  <si>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</si>
  <si>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</si>
  <si>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</si>
  <si>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</si>
  <si>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</si>
  <si>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</si>
  <si>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</si>
  <si>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</si>
  <si>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</si>
  <si>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</si>
  <si>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</si>
  <si>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</si>
  <si>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</si>
  <si>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</si>
  <si>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</si>
  <si>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</si>
  <si>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</si>
  <si>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</si>
  <si>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</si>
  <si>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</si>
  <si>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</si>
  <si>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</si>
  <si>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</si>
  <si>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</si>
  <si>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</si>
  <si>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</si>
  <si>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</si>
  <si>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</si>
  <si>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</si>
  <si>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</si>
  <si>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</si>
  <si>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</si>
  <si>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</si>
  <si>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</si>
  <si>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</si>
  <si>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</si>
  <si>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</si>
  <si>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</si>
  <si>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</si>
  <si>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</si>
  <si>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</si>
  <si>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</si>
  <si>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</si>
  <si>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</si>
  <si>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</si>
  <si>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</si>
  <si>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</si>
  <si>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</si>
  <si>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</si>
  <si>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</si>
  <si>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</si>
  <si>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</si>
  <si>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</si>
  <si>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</si>
  <si>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</si>
  <si>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</si>
  <si>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</si>
  <si>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</si>
  <si>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</si>
  <si>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</si>
  <si>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</si>
  <si>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</si>
  <si>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</si>
  <si>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</si>
  <si>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</si>
  <si>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</si>
  <si>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</si>
  <si>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</si>
  <si>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</si>
  <si>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</si>
  <si>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</si>
  <si>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</si>
  <si>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</si>
  <si>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</si>
  <si>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</si>
  <si>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</si>
  <si>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</si>
  <si>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</si>
  <si>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</si>
  <si>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</si>
  <si>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</si>
  <si>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</si>
  <si>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</si>
  <si>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</si>
  <si>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</si>
  <si>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</si>
  <si>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</si>
  <si>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</si>
  <si>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</si>
  <si>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</si>
  <si>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</si>
  <si>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</si>
  <si>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</si>
  <si>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</si>
  <si>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</si>
  <si>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</si>
  <si>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</si>
  <si>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</si>
  <si>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</si>
  <si>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</si>
  <si>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</si>
  <si>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</si>
  <si>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</si>
  <si>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</si>
  <si>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</si>
  <si>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</si>
  <si>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</si>
  <si>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</si>
  <si>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</si>
  <si>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</si>
  <si>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</si>
  <si>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</si>
  <si>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</si>
  <si>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</si>
  <si>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</si>
  <si>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</si>
  <si>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</si>
  <si>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</si>
  <si>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</si>
  <si>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</si>
  <si>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</si>
  <si>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</si>
  <si>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</si>
  <si>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</si>
  <si>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</si>
  <si>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</si>
  <si>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</si>
  <si>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</si>
  <si>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</si>
  <si>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</si>
  <si>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</si>
  <si>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</si>
  <si>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</si>
  <si>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</si>
  <si>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</si>
  <si>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</si>
  <si>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</si>
  <si>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</si>
  <si>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</si>
  <si>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</si>
  <si>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</si>
  <si>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</si>
  <si>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</si>
  <si>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</si>
  <si>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</si>
  <si>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</si>
  <si>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</si>
  <si>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</si>
  <si>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</si>
  <si>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</si>
  <si>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</si>
  <si>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</si>
  <si>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</si>
  <si>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</si>
  <si>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</si>
  <si>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</si>
  <si>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</si>
  <si>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</si>
  <si>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</si>
  <si>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</si>
  <si>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</si>
  <si>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</si>
  <si>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</si>
  <si>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</si>
  <si>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</si>
  <si>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</si>
  <si>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</si>
  <si>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</si>
  <si>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</si>
  <si>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</si>
  <si>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</si>
  <si>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</si>
  <si>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</si>
  <si>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</si>
  <si>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</si>
  <si>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</si>
  <si>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</si>
  <si>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</si>
  <si>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</si>
  <si>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</si>
  <si>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</si>
  <si>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</si>
  <si>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</si>
  <si>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</si>
  <si>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</si>
  <si>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</si>
  <si>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</si>
  <si>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</si>
  <si>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</si>
  <si>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</si>
  <si>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</si>
  <si>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</si>
  <si>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</si>
  <si>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</si>
  <si>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</si>
  <si>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</si>
  <si>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</si>
  <si>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</si>
  <si>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</si>
  <si>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</si>
  <si>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</si>
  <si>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</si>
  <si>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</si>
  <si>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</si>
  <si>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</si>
  <si>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</si>
  <si>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</si>
  <si>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</si>
  <si>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</si>
  <si>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</si>
  <si>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</si>
  <si>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</si>
  <si>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</si>
  <si>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</si>
  <si>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</si>
  <si>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</si>
  <si>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</si>
  <si>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</si>
  <si>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</si>
  <si>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</si>
  <si>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</si>
  <si>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</si>
  <si>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</si>
  <si>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</si>
  <si>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</si>
  <si>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</si>
  <si>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</si>
  <si>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</si>
  <si>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</si>
  <si>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</si>
  <si>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</si>
  <si>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</si>
  <si>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</si>
  <si>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</si>
  <si>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</si>
  <si>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</si>
  <si>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</si>
  <si>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</si>
  <si>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</si>
  <si>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</si>
  <si>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</si>
  <si>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</si>
  <si>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</si>
  <si>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</si>
  <si>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</si>
  <si>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</si>
  <si>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</si>
  <si>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</si>
  <si>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</si>
  <si>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</si>
  <si>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</si>
  <si>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</si>
  <si>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</si>
  <si>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</si>
  <si>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</si>
  <si>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</si>
  <si>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</si>
  <si>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</si>
  <si>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</si>
  <si>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</si>
  <si>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</si>
  <si>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</si>
  <si>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</si>
  <si>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</si>
  <si>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</si>
  <si>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</si>
  <si>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</si>
  <si>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</si>
  <si>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</si>
  <si>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</si>
  <si>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</si>
  <si>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</si>
  <si>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</si>
  <si>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</si>
  <si>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</si>
  <si>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</si>
  <si>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</si>
  <si>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</si>
  <si>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</si>
  <si>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</si>
  <si>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</si>
  <si>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</si>
  <si>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</si>
  <si>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</si>
  <si>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</si>
  <si>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</si>
  <si>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</si>
  <si>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</si>
  <si>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</si>
  <si>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</si>
  <si>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</si>
  <si>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</si>
  <si>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</si>
  <si>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</si>
  <si>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</si>
  <si>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</si>
  <si>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</si>
  <si>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</si>
  <si>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</si>
  <si>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</si>
  <si>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</si>
  <si>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</si>
  <si>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</si>
  <si>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</si>
  <si>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</si>
  <si>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</si>
  <si>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</si>
  <si>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</si>
  <si>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</si>
  <si>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</si>
  <si>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</si>
  <si>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</si>
  <si>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</si>
  <si>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</si>
  <si>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</si>
  <si>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</si>
  <si>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</si>
  <si>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</si>
  <si>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</si>
  <si>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</si>
  <si>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</si>
  <si>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</si>
  <si>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</si>
  <si>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</si>
  <si>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</si>
  <si>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</si>
  <si>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</si>
  <si>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</si>
  <si>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</si>
  <si>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</si>
  <si>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</si>
  <si>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</si>
  <si>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</si>
  <si>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</si>
  <si>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</si>
  <si>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</si>
  <si>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</si>
  <si>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</si>
  <si>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</si>
  <si>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</si>
  <si>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</si>
  <si>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</si>
  <si>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</si>
  <si>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</si>
  <si>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</si>
  <si>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</si>
  <si>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</si>
  <si>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</si>
  <si>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</si>
  <si>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</si>
  <si>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</si>
  <si>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</si>
  <si>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</si>
  <si>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</si>
  <si>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</si>
  <si>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</si>
  <si>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</si>
  <si>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</si>
  <si>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</si>
  <si>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</si>
  <si>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</si>
  <si>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</si>
  <si>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</si>
  <si>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</si>
  <si>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</si>
  <si>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</si>
  <si>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</si>
  <si>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</si>
  <si>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</si>
  <si>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</si>
  <si>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</si>
  <si>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</si>
  <si>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</si>
  <si>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</si>
  <si>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</si>
  <si>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</si>
  <si>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</si>
  <si>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</si>
  <si>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</si>
  <si>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</si>
  <si>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</si>
  <si>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</si>
  <si>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</si>
  <si>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</si>
  <si>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</si>
  <si>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</si>
  <si>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</si>
  <si>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</si>
  <si>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</si>
  <si>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</si>
  <si>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</si>
  <si>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</si>
  <si>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</si>
  <si>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</si>
  <si>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</si>
  <si>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</si>
  <si>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</si>
  <si>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</si>
  <si>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</si>
  <si>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</si>
  <si>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</si>
  <si>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</si>
  <si>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</si>
  <si>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</si>
  <si>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</si>
  <si>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</si>
  <si>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</si>
  <si>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</si>
  <si>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</si>
  <si>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</si>
  <si>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</si>
  <si>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</si>
  <si>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</si>
  <si>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</si>
  <si>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</si>
  <si>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</si>
  <si>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</si>
  <si>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</si>
  <si>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</si>
  <si>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</si>
  <si>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</si>
  <si>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</si>
  <si>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</si>
  <si>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</si>
  <si>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</si>
  <si>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</si>
  <si>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</si>
  <si>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</si>
  <si>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</si>
  <si>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</si>
  <si>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</si>
  <si>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</si>
  <si>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</si>
  <si>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</si>
  <si>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</si>
  <si>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</si>
  <si>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</si>
  <si>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</si>
  <si>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</si>
  <si>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</si>
  <si>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</si>
  <si>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</si>
  <si>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</si>
  <si>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</si>
  <si>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</si>
  <si>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</si>
  <si>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</si>
  <si>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</si>
  <si>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</si>
  <si>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</si>
  <si>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</si>
  <si>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</si>
  <si>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</si>
  <si>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</si>
  <si>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</si>
  <si>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</si>
  <si>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</si>
  <si>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</si>
  <si>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</si>
  <si>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</si>
  <si>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</si>
  <si>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</si>
  <si>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</si>
  <si>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</si>
  <si>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</si>
  <si>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</si>
  <si>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</si>
  <si>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</si>
  <si>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</si>
  <si>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</si>
  <si>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</si>
  <si>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</si>
  <si>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</si>
  <si>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</si>
  <si>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</si>
  <si>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</si>
  <si>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</si>
  <si>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</si>
  <si>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</si>
  <si>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</si>
  <si>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</si>
  <si>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</si>
  <si>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</si>
  <si>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</si>
  <si>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</si>
  <si>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</si>
  <si>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</si>
  <si>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</si>
  <si>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</si>
  <si>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</si>
  <si>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</si>
  <si>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</si>
  <si>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</si>
  <si>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</si>
  <si>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</si>
  <si>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</si>
  <si>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</si>
  <si>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</si>
  <si>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</si>
  <si>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</si>
  <si>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</si>
  <si>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</si>
  <si>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</si>
  <si>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</si>
  <si>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</si>
  <si>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</si>
  <si>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</si>
  <si>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</si>
  <si>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</si>
  <si>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</si>
  <si>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</si>
  <si>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</si>
  <si>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</si>
  <si>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</si>
  <si>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</si>
  <si>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</si>
  <si>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</si>
  <si>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</si>
  <si>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</si>
  <si>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</si>
  <si>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</si>
  <si>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</si>
  <si>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</si>
  <si>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</si>
  <si>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</si>
  <si>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</si>
  <si>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</si>
  <si>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</si>
  <si>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</si>
  <si>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</si>
  <si>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</si>
  <si>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</si>
  <si>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</si>
  <si>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</si>
  <si>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</si>
  <si>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</si>
  <si>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</si>
  <si>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</si>
  <si>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</si>
  <si>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</si>
  <si>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</si>
  <si>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</si>
  <si>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</si>
  <si>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</si>
  <si>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</si>
  <si>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</si>
  <si>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</si>
  <si>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</si>
  <si>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</si>
  <si>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</si>
  <si>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</si>
  <si>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</si>
  <si>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</si>
  <si>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</si>
  <si>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</si>
  <si>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</si>
  <si>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</si>
  <si>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</si>
  <si>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</si>
  <si>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</si>
  <si>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</si>
  <si>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</si>
  <si>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</si>
  <si>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</si>
  <si>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</si>
  <si>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</si>
  <si>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</si>
  <si>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</si>
  <si>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</si>
  <si>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</si>
  <si>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</si>
  <si>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</si>
  <si>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</si>
  <si>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</si>
  <si>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</si>
  <si>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</si>
  <si>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</si>
  <si>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</si>
  <si>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</si>
  <si>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</si>
  <si>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</si>
  <si>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</si>
  <si>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</si>
  <si>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</si>
  <si>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</si>
  <si>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</si>
  <si>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</si>
  <si>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</si>
  <si>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</si>
  <si>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</si>
  <si>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</si>
  <si>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</si>
  <si>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</si>
  <si>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</si>
  <si>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</si>
  <si>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</si>
  <si>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</si>
  <si>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</si>
  <si>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</si>
  <si>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</si>
  <si>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</si>
  <si>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</si>
  <si>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</si>
  <si>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</si>
  <si>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</si>
  <si>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</si>
  <si>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</si>
  <si>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</si>
  <si>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</si>
  <si>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</si>
  <si>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</si>
  <si>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</si>
  <si>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</si>
  <si>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</si>
  <si>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</si>
  <si>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</si>
  <si>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</si>
  <si>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</si>
  <si>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</si>
  <si>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</si>
  <si>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</si>
  <si>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</si>
  <si>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</si>
  <si>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</si>
  <si>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</si>
  <si>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</si>
  <si>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</si>
  <si>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</si>
  <si>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</si>
  <si>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</si>
  <si>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</si>
  <si>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</si>
  <si>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</si>
  <si>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</si>
  <si>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</si>
  <si>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</si>
  <si>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</si>
  <si>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</si>
  <si>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</si>
  <si>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</si>
  <si>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</si>
  <si>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</si>
  <si>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</si>
  <si>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</si>
  <si>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</si>
  <si>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</si>
  <si>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</si>
  <si>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</si>
  <si>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</si>
  <si>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</si>
  <si>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</si>
  <si>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</si>
  <si>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</si>
  <si>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</si>
  <si>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</si>
  <si>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</si>
  <si>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</si>
  <si>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</si>
  <si>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</si>
  <si>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</si>
  <si>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</si>
  <si>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</si>
  <si>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</si>
  <si>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</si>
  <si>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</si>
  <si>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</si>
  <si>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</si>
  <si>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</si>
  <si>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</si>
  <si>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</si>
  <si>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</si>
  <si>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</si>
  <si>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</si>
  <si>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</si>
  <si>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</si>
  <si>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</si>
  <si>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</si>
  <si>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</si>
  <si>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</si>
  <si>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</si>
  <si>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</si>
  <si>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</si>
  <si>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</si>
  <si>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</si>
  <si>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</si>
  <si>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</si>
  <si>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</si>
  <si>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</si>
  <si>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</si>
  <si>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</si>
  <si>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</si>
  <si>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</si>
  <si>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</si>
  <si>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</si>
  <si>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</si>
  <si>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</si>
  <si>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</si>
  <si>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</si>
  <si>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</si>
  <si>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</si>
  <si>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</si>
  <si>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</si>
  <si>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</si>
  <si>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</si>
  <si>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</si>
  <si>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</si>
  <si>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</si>
  <si>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</si>
  <si>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</si>
  <si>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</si>
  <si>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</si>
  <si>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</si>
  <si>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</si>
  <si>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</si>
  <si>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</si>
  <si>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</si>
  <si>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</si>
  <si>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</si>
  <si>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</si>
  <si>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</si>
  <si>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</si>
  <si>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</si>
  <si>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</si>
  <si>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</si>
  <si>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</si>
  <si>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</si>
  <si>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</si>
  <si>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</si>
  <si>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</si>
  <si>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</si>
  <si>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</si>
  <si>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</si>
  <si>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</si>
  <si>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</si>
  <si>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</si>
  <si>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</si>
  <si>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</si>
  <si>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</si>
  <si>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</si>
  <si>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</si>
  <si>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</si>
  <si>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</si>
  <si>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</si>
  <si>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</si>
  <si>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</si>
  <si>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</si>
  <si>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</si>
  <si>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</si>
  <si>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</si>
  <si>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</si>
  <si>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</si>
  <si>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</si>
  <si>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</si>
  <si>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</si>
  <si>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</si>
  <si>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</si>
  <si>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</si>
  <si>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</si>
  <si>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</si>
  <si>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</si>
  <si>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</si>
  <si>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</si>
  <si>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</si>
  <si>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</si>
  <si>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</si>
  <si>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</si>
  <si>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</si>
  <si>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</si>
  <si>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</si>
  <si>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</si>
  <si>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</si>
  <si>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</si>
  <si>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</si>
  <si>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</si>
  <si>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</si>
  <si>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</si>
  <si>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</si>
  <si>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</si>
  <si>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</si>
  <si>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</si>
  <si>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</si>
  <si>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</si>
  <si>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</si>
  <si>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</si>
  <si>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</si>
  <si>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</si>
  <si>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</si>
  <si>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</si>
  <si>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</si>
  <si>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</si>
  <si>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</si>
  <si>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</si>
  <si>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</si>
  <si>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</si>
  <si>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</si>
  <si>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</si>
  <si>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</si>
  <si>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</si>
  <si>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</si>
  <si>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</si>
  <si>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</si>
  <si>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</si>
  <si>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</si>
  <si>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</si>
  <si>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</si>
  <si>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</si>
  <si>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</si>
  <si>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</si>
  <si>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</si>
  <si>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</si>
  <si>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</si>
  <si>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</si>
  <si>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</si>
  <si>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</si>
  <si>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</si>
  <si>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</si>
  <si>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</si>
  <si>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</si>
  <si>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</si>
  <si>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</si>
  <si>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</si>
  <si>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</si>
  <si>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</si>
  <si>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</si>
  <si>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</si>
  <si>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</si>
  <si>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</si>
  <si>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</si>
  <si>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</si>
  <si>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</si>
  <si>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</si>
  <si>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</si>
  <si>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</si>
  <si>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</si>
  <si>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</si>
  <si>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</si>
  <si>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</si>
  <si>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</si>
  <si>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</si>
  <si>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</si>
  <si>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</si>
  <si>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</si>
  <si>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</si>
  <si>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</si>
  <si>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</si>
  <si>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</si>
  <si>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</si>
  <si>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</si>
  <si>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</si>
  <si>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</si>
  <si>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</si>
  <si>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</si>
  <si>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</si>
  <si>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</si>
  <si>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</si>
  <si>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</si>
  <si>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</si>
  <si>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</si>
  <si>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</si>
  <si>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</si>
  <si>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</si>
  <si>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</si>
  <si>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</si>
  <si>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</si>
  <si>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</si>
  <si>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</si>
  <si>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</si>
  <si>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</si>
  <si>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</si>
  <si>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</si>
  <si>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</si>
  <si>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</si>
  <si>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</si>
  <si>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</si>
  <si>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</si>
  <si>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</si>
  <si>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</si>
  <si>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</si>
  <si>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</si>
  <si>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</si>
  <si>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</si>
  <si>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</si>
  <si>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</si>
  <si>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</si>
  <si>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</si>
  <si>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</si>
  <si>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</si>
  <si>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</si>
  <si>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</si>
  <si>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</si>
  <si>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</si>
  <si>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</si>
  <si>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</si>
  <si>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</si>
  <si>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</si>
  <si>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</si>
  <si>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</si>
  <si>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</si>
  <si>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</si>
  <si>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</si>
  <si>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</si>
  <si>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</si>
  <si>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</si>
  <si>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</si>
  <si>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</si>
  <si>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</si>
  <si>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</si>
  <si>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</si>
  <si>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</si>
  <si>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</si>
  <si>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</si>
  <si>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</si>
  <si>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</si>
  <si>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</si>
  <si>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</si>
  <si>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</si>
  <si>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</si>
  <si>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</si>
  <si>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</si>
  <si>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</si>
  <si>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</si>
  <si>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</si>
  <si>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</si>
  <si>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</si>
  <si>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</si>
  <si>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</si>
  <si>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</si>
  <si>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</si>
  <si>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</si>
  <si>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</si>
  <si>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</si>
  <si>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</si>
  <si>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</si>
  <si>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</si>
  <si>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</si>
  <si>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</si>
  <si>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</si>
  <si>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</si>
  <si>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</si>
  <si>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</si>
  <si>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</si>
  <si>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</si>
  <si>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</si>
  <si>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</si>
  <si>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</si>
  <si>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</si>
  <si>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</si>
  <si>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</si>
  <si>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</si>
  <si>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</si>
  <si>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</si>
  <si>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</si>
  <si>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</si>
  <si>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</si>
  <si>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</si>
  <si>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</si>
  <si>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</si>
  <si>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</si>
  <si>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</si>
  <si>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</si>
  <si>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</si>
  <si>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</si>
  <si>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</si>
  <si>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</si>
  <si>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</si>
  <si>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</si>
  <si>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</si>
  <si>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</si>
  <si>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</si>
  <si>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</si>
  <si>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</si>
  <si>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</si>
  <si>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</si>
  <si>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</si>
  <si>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</si>
  <si>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</si>
  <si>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</si>
  <si>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</si>
  <si>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</si>
  <si>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</si>
  <si>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</si>
  <si>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</si>
  <si>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</si>
  <si>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</si>
  <si>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</si>
  <si>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</si>
  <si>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</si>
  <si>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</si>
  <si>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</si>
  <si>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</si>
  <si>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</si>
  <si>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</si>
  <si>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</si>
  <si>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</si>
  <si>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</si>
  <si>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</si>
  <si>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</si>
  <si>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</si>
  <si>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</si>
  <si>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</si>
  <si>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</si>
  <si>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</si>
  <si>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</si>
  <si>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</si>
  <si>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</si>
  <si>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</si>
  <si>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</si>
  <si>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</si>
  <si>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</si>
  <si>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</si>
  <si>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</si>
  <si>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</si>
  <si>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</si>
  <si>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</si>
  <si>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</si>
  <si>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</si>
  <si>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</si>
  <si>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</si>
  <si>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</si>
  <si>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</si>
  <si>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</si>
  <si>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</si>
  <si>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</si>
  <si>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</si>
  <si>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</si>
  <si>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</si>
  <si>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</si>
  <si>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</si>
  <si>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</si>
  <si>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</si>
  <si>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</si>
  <si>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</si>
  <si>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</si>
  <si>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</si>
  <si>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</si>
  <si>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</si>
  <si>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</si>
  <si>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</si>
  <si>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</si>
  <si>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</si>
  <si>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</si>
  <si>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</si>
  <si>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</si>
  <si>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</si>
  <si>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</si>
  <si>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</si>
  <si>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</si>
  <si>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</si>
  <si>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</si>
  <si>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</si>
  <si>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</si>
  <si>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</si>
  <si>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</si>
  <si>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</si>
  <si>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</si>
  <si>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</si>
  <si>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</si>
  <si>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</si>
  <si>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</si>
  <si>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</si>
  <si>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</si>
  <si>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</si>
  <si>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</si>
  <si>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</si>
  <si>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</si>
  <si>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</si>
  <si>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</si>
  <si>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</si>
  <si>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</si>
  <si>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</si>
  <si>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</si>
  <si>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</si>
  <si>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</si>
  <si>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</si>
  <si>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</si>
  <si>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</si>
  <si>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</si>
  <si>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</si>
  <si>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</si>
  <si>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</si>
  <si>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</si>
  <si>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</si>
  <si>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</si>
  <si>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</si>
  <si>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</si>
  <si>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</si>
  <si>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</si>
  <si>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</si>
  <si>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</si>
  <si>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</si>
  <si>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</si>
  <si>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</si>
  <si>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</si>
  <si>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</si>
  <si>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</si>
  <si>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</si>
  <si>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</si>
  <si>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</si>
  <si>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</si>
  <si>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</si>
  <si>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</si>
  <si>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</si>
  <si>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</si>
  <si>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</si>
  <si>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</si>
  <si>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</si>
  <si>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</si>
  <si>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</si>
  <si>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</si>
  <si>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</si>
  <si>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</si>
  <si>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</si>
  <si>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</si>
  <si>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</si>
  <si>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</si>
  <si>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</si>
  <si>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</si>
  <si>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</si>
  <si>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</si>
  <si>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</si>
  <si>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</si>
  <si>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</si>
  <si>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</si>
  <si>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</si>
  <si>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</si>
  <si>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</si>
  <si>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</si>
  <si>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</si>
  <si>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</si>
  <si>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</si>
  <si>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</si>
  <si>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</si>
  <si>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</si>
  <si>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</si>
  <si>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</si>
  <si>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</si>
  <si>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</si>
  <si>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</si>
  <si>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</si>
  <si>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</si>
  <si>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</si>
  <si>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</si>
  <si>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</si>
  <si>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</si>
  <si>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</si>
  <si>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</si>
  <si>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</si>
  <si>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</si>
  <si>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</si>
  <si>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</si>
  <si>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</si>
  <si>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</si>
  <si>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</si>
  <si>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</si>
  <si>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</si>
  <si>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</si>
  <si>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</si>
  <si>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</si>
  <si>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</si>
  <si>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</si>
  <si>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</si>
  <si>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</si>
  <si>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</si>
  <si>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</si>
  <si>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</si>
  <si>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</si>
  <si>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</si>
  <si>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</si>
  <si>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</si>
  <si>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</si>
  <si>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</si>
  <si>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</si>
  <si>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</si>
  <si>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</si>
  <si>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</si>
  <si>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</si>
  <si>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</si>
  <si>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</si>
  <si>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</si>
  <si>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</si>
  <si>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</si>
  <si>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</si>
  <si>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</si>
  <si>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</si>
  <si>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</si>
  <si>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</si>
  <si>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</si>
  <si>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</si>
  <si>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</si>
  <si>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</si>
  <si>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</si>
  <si>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</si>
  <si>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</si>
  <si>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</si>
  <si>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</si>
  <si>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</si>
  <si>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</si>
  <si>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</si>
  <si>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</si>
  <si>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</si>
  <si>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</si>
  <si>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</si>
  <si>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</si>
  <si>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</si>
  <si>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</si>
  <si>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</si>
  <si>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</si>
  <si>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</si>
  <si>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</si>
  <si>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</si>
  <si>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</si>
  <si>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</si>
  <si>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</si>
  <si>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</si>
  <si>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</si>
  <si>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</si>
  <si>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</si>
  <si>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</si>
  <si>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</si>
  <si>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</si>
  <si>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</si>
  <si>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</si>
  <si>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</si>
  <si>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</si>
  <si>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</si>
  <si>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</si>
  <si>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</si>
  <si>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</si>
  <si>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</si>
  <si>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</si>
  <si>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</si>
  <si>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</si>
  <si>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</si>
  <si>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</si>
  <si>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</si>
  <si>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</si>
  <si>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</si>
  <si>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</si>
  <si>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</si>
  <si>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</si>
  <si>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</si>
  <si>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</si>
  <si>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</si>
  <si>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</si>
  <si>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</si>
  <si>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</si>
  <si>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</si>
  <si>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</si>
  <si>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</si>
  <si>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</si>
  <si>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</si>
  <si>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</si>
  <si>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</si>
  <si>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</si>
  <si>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</si>
  <si>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</si>
  <si>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</si>
  <si>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</si>
  <si>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</si>
  <si>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</si>
  <si>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</si>
  <si>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</si>
  <si>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</si>
  <si>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</si>
  <si>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</si>
  <si>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</si>
  <si>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</si>
  <si>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</si>
  <si>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</si>
  <si>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</si>
  <si>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</si>
  <si>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</si>
  <si>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</si>
  <si>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</si>
  <si>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</si>
  <si>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</si>
  <si>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</si>
  <si>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</si>
  <si>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</si>
  <si>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</si>
  <si>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</si>
  <si>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</si>
  <si>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</si>
  <si>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</si>
  <si>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</si>
  <si>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</si>
  <si>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</si>
  <si>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</si>
  <si>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</si>
  <si>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</si>
  <si>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</si>
  <si>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</si>
  <si>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</si>
  <si>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</si>
  <si>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</si>
  <si>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</si>
  <si>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</si>
  <si>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</si>
  <si>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</si>
  <si>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</si>
  <si>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</si>
  <si>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</si>
  <si>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</si>
  <si>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</si>
  <si>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</si>
  <si>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</si>
  <si>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</si>
  <si>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</si>
  <si>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</si>
  <si>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</si>
  <si>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</si>
  <si>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</si>
  <si>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</si>
  <si>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</si>
  <si>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</si>
  <si>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</si>
  <si>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</si>
  <si>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</si>
  <si>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</si>
  <si>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</si>
  <si>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</si>
  <si>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</si>
  <si>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</si>
  <si>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</si>
  <si>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</si>
  <si>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</si>
  <si>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</si>
  <si>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</si>
  <si>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</si>
  <si>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</si>
  <si>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</si>
  <si>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</si>
  <si>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</si>
  <si>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</si>
  <si>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</si>
  <si>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</si>
  <si>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</si>
  <si>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</si>
  <si>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</si>
  <si>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</si>
  <si>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</si>
  <si>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</si>
  <si>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</si>
  <si>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</si>
  <si>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</si>
  <si>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</si>
  <si>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</si>
  <si>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</si>
  <si>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</si>
  <si>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</si>
  <si>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</si>
  <si>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</si>
  <si>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</si>
  <si>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</si>
  <si>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</si>
  <si>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</si>
  <si>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</si>
  <si>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</si>
  <si>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</si>
  <si>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</si>
  <si>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</si>
  <si>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</si>
  <si>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</si>
  <si>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</si>
  <si>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</si>
  <si>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</si>
  <si>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</si>
  <si>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</si>
  <si>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</si>
  <si>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</si>
  <si>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</si>
  <si>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</si>
  <si>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</si>
  <si>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</si>
  <si>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</si>
  <si>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</si>
  <si>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</si>
  <si>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</si>
  <si>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</si>
  <si>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</si>
  <si>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</si>
  <si>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</si>
  <si>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</si>
  <si>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</si>
  <si>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</si>
  <si>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</si>
  <si>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</si>
  <si>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</si>
  <si>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</si>
  <si>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</si>
  <si>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</si>
  <si>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</si>
  <si>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</si>
  <si>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</si>
  <si>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</si>
  <si>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</si>
  <si>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</si>
  <si>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</si>
  <si>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</si>
  <si>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</si>
  <si>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</si>
  <si>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</si>
  <si>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</si>
  <si>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</si>
  <si>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</si>
  <si>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</si>
  <si>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</si>
  <si>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</si>
  <si>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</si>
  <si>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</si>
  <si>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</si>
  <si>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</si>
  <si>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</si>
  <si>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</si>
  <si>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</si>
  <si>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</si>
  <si>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</si>
  <si>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</si>
  <si>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</si>
  <si>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</si>
  <si>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</si>
  <si>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</si>
  <si>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</si>
  <si>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</si>
  <si>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</si>
  <si>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</si>
  <si>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</si>
  <si>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</si>
  <si>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</si>
  <si>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</si>
  <si>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</si>
  <si>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</si>
  <si>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</si>
  <si>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</si>
  <si>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</si>
  <si>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</si>
  <si>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</si>
  <si>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</si>
  <si>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</si>
  <si>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</si>
  <si>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</si>
  <si>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</si>
  <si>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</si>
  <si>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</si>
  <si>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</si>
  <si>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</si>
  <si>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</si>
  <si>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</si>
  <si>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</si>
  <si>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</si>
  <si>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</si>
  <si>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</si>
  <si>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</si>
  <si>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</si>
  <si>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</si>
  <si>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</si>
  <si>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</si>
  <si>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</si>
  <si>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</si>
  <si>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</si>
  <si>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</si>
  <si>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</si>
  <si>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</si>
  <si>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</si>
  <si>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</si>
  <si>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</si>
  <si>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</si>
  <si>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</si>
  <si>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</si>
  <si>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</si>
  <si>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</si>
  <si>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</si>
  <si>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</si>
  <si>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</si>
  <si>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</si>
  <si>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</si>
  <si>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</si>
  <si>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</si>
  <si>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</si>
  <si>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</si>
  <si>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</si>
  <si>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</si>
  <si>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</si>
  <si>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</si>
  <si>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</si>
  <si>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</si>
  <si>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</si>
  <si>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</si>
  <si>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</si>
  <si>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</si>
  <si>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</si>
  <si>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</si>
  <si>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</si>
  <si>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</si>
  <si>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</si>
  <si>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</si>
  <si>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</si>
  <si>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</si>
  <si>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</si>
  <si>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</si>
  <si>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</si>
  <si>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</si>
  <si>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</si>
  <si>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</si>
  <si>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</si>
  <si>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</si>
  <si>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</si>
  <si>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</si>
  <si>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</si>
  <si>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</si>
  <si>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</si>
  <si>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</si>
  <si>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</si>
  <si>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</si>
  <si>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</si>
  <si>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</si>
  <si>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</si>
  <si>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</si>
  <si>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</si>
  <si>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</si>
  <si>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</si>
  <si>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</si>
  <si>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</si>
  <si>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</si>
  <si>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</si>
  <si>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</si>
  <si>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</si>
  <si>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</si>
  <si>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</si>
  <si>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</si>
  <si>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</si>
  <si>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</si>
  <si>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</si>
  <si>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</si>
  <si>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</si>
  <si>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</si>
  <si>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</si>
  <si>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</si>
  <si>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</si>
  <si>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</si>
  <si>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</si>
  <si>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</si>
  <si>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</si>
  <si>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</si>
  <si>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</si>
  <si>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</si>
  <si>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</si>
  <si>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</si>
  <si>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</si>
  <si>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</si>
  <si>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</si>
  <si>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</si>
  <si>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</si>
  <si>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</si>
  <si>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</si>
  <si>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</si>
  <si>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</si>
  <si>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</si>
  <si>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</si>
  <si>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</si>
  <si>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</si>
  <si>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</si>
  <si>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</si>
  <si>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</si>
  <si>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</si>
  <si>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</si>
  <si>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</si>
  <si>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</si>
  <si>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</si>
  <si>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</si>
  <si>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</si>
  <si>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</si>
  <si>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</si>
  <si>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</si>
  <si>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</si>
  <si>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</si>
  <si>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</si>
  <si>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</si>
  <si>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</si>
  <si>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</si>
  <si>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</si>
  <si>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</si>
  <si>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</si>
  <si>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</si>
  <si>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</si>
  <si>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</si>
  <si>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</si>
  <si>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</si>
  <si>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</si>
  <si>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</si>
  <si>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</si>
  <si>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</si>
  <si>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</si>
  <si>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</si>
  <si>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</si>
  <si>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</si>
  <si>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</si>
  <si>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</si>
  <si>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</si>
  <si>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</si>
  <si>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</si>
  <si>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</si>
  <si>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</si>
  <si>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</si>
  <si>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</si>
  <si>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</si>
  <si>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</si>
  <si>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</si>
  <si>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</si>
  <si>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</si>
  <si>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</si>
  <si>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</si>
  <si>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</si>
  <si>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</si>
  <si>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</si>
  <si>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</si>
  <si>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</si>
  <si>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</si>
  <si>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</si>
  <si>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</si>
  <si>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</si>
  <si>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</si>
  <si>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</si>
  <si>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</si>
  <si>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</si>
  <si>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</si>
  <si>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</si>
  <si>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</si>
  <si>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</si>
  <si>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</si>
  <si>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</si>
  <si>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</si>
  <si>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</si>
  <si>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</si>
  <si>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</si>
  <si>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</si>
  <si>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</si>
  <si>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</si>
  <si>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</si>
  <si>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</si>
  <si>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</si>
  <si>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</si>
  <si>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</si>
  <si>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</si>
  <si>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</si>
  <si>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</si>
  <si>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</si>
  <si>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</si>
  <si>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</si>
  <si>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</si>
  <si>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</si>
  <si>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</si>
  <si>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</si>
  <si>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</si>
  <si>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</si>
  <si>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</si>
  <si>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</si>
  <si>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</si>
  <si>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</si>
  <si>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</si>
  <si>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</si>
  <si>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</si>
  <si>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</si>
  <si>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</si>
  <si>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</si>
  <si>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</si>
  <si>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</si>
  <si>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</si>
  <si>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</si>
  <si>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</si>
  <si>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</si>
  <si>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</si>
  <si>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</si>
  <si>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</si>
  <si>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</si>
  <si>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</si>
  <si>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</si>
  <si>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</si>
  <si>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</si>
  <si>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</si>
  <si>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</si>
  <si>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</si>
  <si>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</si>
  <si>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</si>
  <si>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</si>
  <si>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</si>
  <si>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</si>
  <si>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</si>
  <si>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</si>
  <si>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</si>
  <si>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</si>
  <si>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</si>
  <si>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</si>
  <si>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</si>
  <si>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</si>
  <si>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</si>
  <si>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</si>
  <si>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</si>
  <si>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</si>
  <si>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</si>
  <si>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</si>
  <si>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</si>
  <si>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</si>
  <si>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</si>
  <si>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</si>
  <si>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</si>
  <si>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</si>
  <si>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</si>
  <si>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</si>
  <si>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</si>
  <si>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</si>
  <si>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</si>
  <si>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</si>
  <si>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</si>
  <si>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</si>
  <si>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</si>
  <si>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</si>
  <si>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</si>
  <si>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</si>
  <si>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</si>
  <si>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</si>
  <si>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</si>
  <si>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</si>
  <si>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</si>
  <si>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</si>
  <si>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</si>
  <si>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</si>
  <si>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</si>
  <si>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</si>
  <si>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</si>
  <si>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</si>
  <si>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</si>
  <si>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</si>
  <si>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</si>
  <si>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</si>
  <si>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</si>
  <si>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</si>
  <si>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</si>
  <si>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</si>
  <si>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</si>
  <si>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</si>
  <si>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</si>
  <si>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</si>
  <si>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</si>
  <si>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</si>
  <si>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</si>
  <si>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</si>
  <si>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</si>
  <si>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</si>
  <si>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</si>
  <si>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</si>
  <si>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</si>
  <si>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</si>
  <si>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</si>
  <si>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</si>
  <si>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</si>
  <si>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</si>
  <si>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</si>
  <si>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</si>
  <si>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</si>
  <si>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</si>
  <si>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</si>
  <si>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</si>
  <si>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</si>
  <si>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</si>
  <si>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</si>
  <si>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</si>
  <si>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</si>
  <si>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</si>
  <si>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</si>
  <si>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</si>
  <si>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</si>
  <si>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</si>
  <si>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</si>
  <si>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</si>
  <si>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</si>
  <si>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</si>
  <si>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</si>
  <si>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</si>
  <si>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</si>
  <si>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</si>
  <si>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</si>
  <si>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</si>
  <si>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</si>
  <si>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</si>
  <si>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</si>
  <si>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</si>
  <si>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</si>
  <si>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</si>
  <si>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</si>
  <si>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</si>
  <si>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</si>
  <si>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</si>
  <si>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</si>
  <si>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</si>
  <si>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</si>
  <si>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</si>
  <si>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</si>
  <si>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</si>
  <si>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</si>
  <si>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</si>
  <si>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</si>
  <si>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</si>
  <si>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</si>
  <si>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</si>
  <si>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</si>
  <si>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</si>
  <si>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</si>
  <si>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</si>
  <si>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</si>
  <si>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</si>
  <si>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</si>
  <si>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</si>
  <si>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</si>
  <si>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</si>
  <si>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</si>
  <si>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</si>
  <si>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</si>
  <si>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</si>
  <si>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</si>
  <si>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</si>
  <si>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</si>
  <si>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</si>
  <si>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</si>
  <si>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</si>
  <si>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</si>
  <si>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</si>
  <si>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</si>
  <si>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</si>
  <si>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</si>
  <si>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</si>
  <si>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</si>
  <si>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</si>
  <si>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</si>
  <si>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</si>
  <si>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</si>
  <si>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</si>
  <si>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</si>
  <si>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</si>
  <si>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</si>
  <si>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</si>
  <si>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</si>
  <si>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</si>
  <si>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</si>
  <si>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</si>
  <si>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</si>
  <si>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</si>
  <si>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</si>
  <si>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</si>
  <si>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</si>
  <si>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</si>
  <si>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</si>
  <si>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</si>
  <si>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</si>
  <si>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</si>
  <si>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</si>
  <si>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</si>
  <si>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</si>
  <si>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</si>
  <si>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</si>
  <si>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</si>
  <si>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</si>
  <si>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</si>
  <si>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</si>
  <si>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</si>
  <si>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</si>
  <si>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</si>
  <si>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</si>
  <si>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</si>
  <si>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</si>
  <si>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</si>
  <si>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</si>
  <si>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</si>
  <si>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</si>
  <si>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</si>
  <si>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</si>
  <si>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</si>
  <si>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</si>
  <si>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</si>
  <si>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</si>
  <si>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</si>
  <si>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</si>
  <si>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</si>
  <si>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</si>
  <si>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</si>
  <si>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</si>
  <si>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</si>
  <si>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</si>
  <si>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</si>
  <si>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</si>
  <si>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</si>
  <si>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</si>
  <si>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</si>
  <si>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</si>
  <si>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</si>
  <si>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</si>
  <si>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</si>
  <si>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</si>
  <si>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</si>
  <si>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</si>
  <si>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</si>
  <si>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</si>
  <si>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</si>
  <si>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</si>
  <si>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</si>
  <si>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</si>
  <si>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</si>
  <si>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</si>
  <si>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</si>
  <si>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</si>
  <si>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</si>
  <si>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</si>
  <si>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</si>
  <si>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</si>
  <si>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</si>
  <si>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</si>
  <si>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</si>
  <si>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</si>
  <si>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</si>
  <si>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</si>
  <si>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</si>
  <si>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</si>
  <si>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</si>
  <si>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</si>
  <si>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</si>
  <si>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</si>
  <si>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</si>
  <si>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</si>
  <si>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</si>
  <si>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</si>
  <si>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</si>
  <si>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</si>
  <si>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</si>
  <si>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</si>
  <si>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</si>
  <si>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</si>
  <si>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</si>
  <si>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</si>
  <si>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</si>
  <si>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</si>
  <si>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</si>
  <si>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</si>
  <si>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</si>
  <si>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</si>
  <si>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</si>
  <si>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</si>
  <si>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</si>
  <si>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</si>
  <si>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</si>
  <si>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</si>
  <si>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</si>
  <si>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</si>
  <si>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</si>
  <si>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</si>
  <si>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</si>
  <si>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</si>
  <si>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</si>
  <si>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</si>
  <si>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</si>
  <si>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</si>
  <si>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</si>
  <si>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</si>
  <si>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</si>
  <si>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</si>
  <si>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</si>
  <si>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</si>
  <si>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</si>
  <si>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</si>
  <si>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</si>
  <si>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</si>
  <si>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</si>
  <si>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</si>
  <si>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</si>
  <si>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</si>
  <si>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</si>
  <si>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</si>
  <si>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</si>
  <si>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</si>
  <si>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</si>
  <si>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</si>
  <si>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</si>
  <si>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</si>
  <si>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</si>
  <si>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</si>
  <si>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</si>
  <si>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</si>
  <si>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</si>
  <si>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</si>
  <si>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</si>
  <si>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</si>
  <si>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</si>
  <si>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</si>
  <si>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</si>
  <si>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</si>
  <si>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</si>
  <si>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</si>
  <si>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</si>
  <si>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</si>
  <si>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</si>
  <si>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</si>
  <si>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</si>
  <si>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</si>
  <si>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</si>
  <si>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</si>
  <si>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</si>
  <si>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</si>
  <si>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</si>
  <si>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</si>
  <si>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</si>
  <si>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</si>
  <si>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</si>
  <si>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</si>
  <si>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</si>
  <si>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</si>
  <si>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</si>
  <si>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</si>
  <si>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</si>
  <si>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</si>
  <si>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</si>
  <si>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</si>
  <si>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</si>
  <si>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</si>
  <si>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</si>
  <si>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</si>
  <si>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</si>
  <si>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</si>
  <si>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</si>
  <si>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</si>
  <si>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</si>
  <si>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</si>
  <si>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</si>
  <si>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</si>
  <si>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</si>
  <si>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</si>
  <si>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</si>
  <si>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</si>
  <si>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</si>
  <si>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</si>
  <si>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</si>
  <si>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</si>
  <si>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</si>
  <si>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</si>
  <si>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</si>
  <si>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</si>
  <si>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</si>
  <si>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</si>
  <si>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</si>
  <si>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</si>
  <si>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</si>
  <si>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</si>
  <si>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</si>
  <si>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</si>
  <si>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</si>
  <si>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</si>
  <si>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</si>
  <si>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</si>
  <si>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</si>
  <si>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</si>
  <si>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</si>
  <si>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</si>
  <si>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</si>
  <si>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</si>
  <si>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</si>
  <si>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</si>
  <si>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</si>
  <si>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</si>
  <si>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</si>
  <si>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</si>
  <si>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</si>
  <si>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</si>
  <si>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</si>
  <si>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</si>
  <si>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</si>
  <si>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</si>
  <si>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</si>
  <si>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</si>
  <si>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</si>
  <si>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</si>
  <si>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</si>
  <si>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</si>
  <si>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</si>
  <si>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</si>
  <si>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</si>
  <si>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</si>
  <si>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</si>
  <si>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</si>
  <si>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</si>
  <si>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</si>
  <si>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</si>
  <si>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</si>
  <si>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</si>
  <si>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</si>
  <si>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</si>
  <si>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</si>
  <si>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</si>
  <si>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</si>
  <si>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</si>
  <si>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</si>
  <si>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</si>
  <si>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</si>
  <si>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</si>
  <si>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</si>
  <si>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</si>
  <si>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</si>
  <si>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</si>
  <si>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</si>
  <si>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</si>
  <si>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</si>
  <si>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</si>
  <si>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</si>
  <si>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</si>
  <si>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</si>
  <si>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</si>
  <si>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</si>
  <si>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</si>
  <si>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</si>
  <si>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</si>
  <si>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</si>
  <si>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</si>
  <si>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</si>
  <si>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</si>
  <si>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</si>
  <si>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</si>
  <si>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</si>
  <si>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</si>
  <si>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</si>
  <si>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</si>
  <si>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</si>
  <si>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</si>
  <si>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</si>
  <si>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</si>
  <si>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</si>
  <si>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</si>
  <si>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</si>
  <si>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</si>
  <si>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</si>
  <si>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</si>
  <si>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</si>
  <si>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</si>
  <si>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</si>
  <si>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</si>
  <si>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</si>
  <si>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</si>
  <si>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</si>
  <si>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</si>
  <si>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</si>
  <si>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</si>
  <si>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</si>
  <si>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</si>
  <si>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</si>
  <si>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</si>
  <si>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</si>
  <si>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</si>
  <si>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</si>
  <si>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</si>
  <si>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</si>
  <si>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</si>
  <si>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</si>
  <si>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</si>
  <si>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</si>
  <si>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</si>
  <si>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</si>
  <si>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</si>
  <si>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</si>
  <si>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</si>
  <si>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</si>
  <si>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</si>
  <si>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</si>
  <si>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</si>
  <si>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</si>
  <si>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</si>
  <si>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</si>
  <si>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</si>
  <si>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</si>
  <si>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</si>
  <si>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</si>
  <si>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</si>
  <si>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</si>
  <si>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</si>
  <si>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</si>
  <si>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</si>
  <si>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</si>
  <si>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</si>
  <si>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</si>
  <si>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</si>
  <si>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</si>
  <si>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</si>
  <si>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</si>
  <si>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</si>
  <si>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</si>
  <si>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</si>
  <si>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</si>
  <si>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</si>
  <si>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</si>
  <si>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</si>
  <si>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</si>
  <si>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</si>
  <si>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</si>
  <si>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</si>
  <si>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</si>
  <si>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</si>
  <si>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</si>
  <si>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</si>
  <si>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</si>
  <si>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</si>
  <si>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</si>
  <si>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</si>
  <si>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</si>
  <si>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</si>
  <si>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</si>
  <si>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</si>
  <si>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</si>
  <si>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</si>
  <si>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</si>
  <si>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</si>
  <si>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</si>
  <si>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</si>
  <si>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</si>
  <si>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</si>
  <si>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</si>
  <si>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</si>
  <si>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</si>
  <si>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</si>
  <si>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</si>
  <si>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</si>
  <si>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</si>
  <si>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</si>
  <si>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</si>
  <si>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</si>
  <si>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</si>
  <si>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</si>
  <si>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</si>
  <si>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</si>
  <si>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</si>
  <si>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</si>
  <si>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</si>
  <si>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</si>
  <si>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</si>
  <si>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</si>
  <si>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</si>
  <si>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</si>
  <si>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</si>
  <si>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</si>
  <si>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</si>
  <si>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</si>
  <si>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</si>
  <si>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</si>
  <si>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</si>
  <si>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</si>
  <si>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</si>
  <si>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</si>
  <si>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</si>
  <si>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</si>
  <si>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</si>
  <si>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</si>
  <si>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</si>
  <si>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</si>
  <si>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</si>
  <si>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</si>
  <si>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</si>
  <si>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</si>
  <si>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</si>
  <si>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</si>
  <si>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</si>
  <si>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</si>
  <si>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</si>
  <si>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</si>
  <si>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</si>
  <si>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</si>
  <si>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</si>
  <si>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</si>
  <si>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</si>
  <si>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</si>
  <si>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</si>
  <si>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</si>
  <si>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</si>
  <si>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</si>
  <si>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</si>
  <si>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</si>
  <si>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</si>
  <si>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</si>
  <si>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</si>
  <si>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</si>
  <si>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</si>
  <si>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</si>
  <si>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</si>
  <si>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</si>
  <si>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</si>
  <si>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</si>
  <si>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</si>
  <si>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</si>
  <si>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</si>
  <si>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</si>
  <si>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</si>
  <si>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</si>
  <si>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</si>
  <si>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</si>
  <si>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</si>
  <si>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</si>
  <si>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</si>
  <si>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</si>
  <si>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</si>
  <si>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</si>
  <si>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</si>
  <si>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</si>
  <si>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</si>
  <si>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</si>
  <si>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</si>
  <si>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</si>
  <si>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</si>
  <si>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</si>
  <si>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</si>
  <si>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</si>
  <si>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</si>
  <si>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</si>
  <si>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</si>
  <si>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</si>
  <si>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</si>
  <si>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</si>
  <si>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</si>
  <si>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</si>
  <si>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</si>
  <si>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</si>
  <si>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</si>
  <si>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</si>
  <si>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</si>
  <si>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</si>
  <si>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</si>
  <si>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</si>
  <si>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</si>
  <si>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</si>
  <si>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</si>
  <si>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</si>
  <si>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</si>
  <si>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</si>
  <si>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</si>
  <si>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</si>
  <si>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</si>
  <si>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</si>
  <si>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</si>
  <si>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</si>
  <si>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</si>
  <si>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</si>
  <si>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</si>
  <si>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</si>
  <si>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</si>
  <si>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</si>
  <si>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</si>
  <si>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</si>
  <si>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</si>
  <si>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</si>
  <si>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</si>
  <si>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</si>
  <si>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</si>
  <si>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</si>
  <si>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</si>
  <si>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</si>
  <si>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</si>
  <si>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</si>
  <si>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</si>
  <si>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</si>
  <si>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</si>
  <si>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</si>
  <si>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</si>
  <si>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</si>
  <si>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</si>
  <si>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</si>
  <si>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</si>
  <si>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</si>
  <si>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</si>
  <si>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</si>
  <si>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</si>
  <si>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</si>
  <si>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</si>
  <si>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</si>
  <si>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</si>
  <si>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</si>
  <si>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</si>
  <si>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</si>
  <si>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</si>
  <si>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</si>
  <si>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</si>
  <si>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</si>
  <si>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</si>
  <si>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</si>
  <si>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</si>
  <si>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</si>
  <si>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</si>
  <si>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</si>
  <si>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</si>
  <si>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</si>
  <si>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</si>
  <si>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</si>
  <si>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</si>
  <si>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</si>
  <si>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</si>
  <si>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</si>
  <si>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</si>
  <si>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</si>
  <si>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</si>
  <si>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</si>
  <si>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</si>
  <si>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</si>
  <si>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</si>
  <si>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</si>
  <si>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</si>
  <si>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</si>
  <si>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</si>
  <si>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</si>
  <si>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</si>
  <si>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</si>
  <si>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</si>
  <si>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</si>
  <si>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</si>
  <si>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</si>
  <si>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</si>
  <si>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</si>
  <si>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</si>
  <si>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</si>
  <si>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</si>
  <si>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</si>
  <si>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</si>
  <si>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</si>
  <si>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</si>
  <si>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</si>
  <si>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</si>
  <si>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</si>
  <si>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</si>
  <si>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</si>
  <si>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</si>
  <si>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</si>
  <si>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</si>
  <si>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</si>
  <si>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</si>
  <si>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</si>
  <si>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</si>
  <si>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</si>
  <si>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</si>
  <si>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</si>
  <si>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</si>
  <si>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</si>
  <si>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</si>
  <si>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</si>
  <si>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</si>
  <si>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</si>
  <si>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</si>
  <si>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</si>
  <si>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</si>
  <si>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</si>
  <si>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</si>
  <si>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</si>
  <si>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</si>
  <si>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</si>
  <si>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</si>
  <si>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</si>
  <si>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</si>
  <si>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</si>
  <si>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</si>
  <si>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</si>
  <si>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</si>
  <si>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</si>
  <si>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</si>
  <si>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</si>
  <si>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</si>
  <si>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</si>
  <si>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</si>
  <si>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</si>
  <si>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</si>
  <si>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</si>
  <si>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</si>
  <si>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</si>
  <si>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</si>
  <si>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</si>
  <si>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</si>
  <si>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</si>
  <si>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</si>
  <si>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</si>
  <si>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</si>
  <si>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</si>
  <si>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</si>
  <si>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</si>
  <si>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</si>
  <si>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</si>
  <si>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</si>
  <si>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</si>
  <si>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</si>
  <si>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</si>
  <si>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</si>
  <si>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</si>
  <si>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</si>
  <si>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</si>
  <si>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</si>
  <si>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</si>
  <si>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</si>
  <si>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</si>
  <si>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</si>
  <si>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</si>
  <si>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</si>
  <si>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</si>
  <si>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</si>
  <si>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</si>
  <si>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</si>
  <si>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</si>
  <si>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</si>
  <si>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</si>
  <si>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</si>
  <si>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</si>
  <si>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</si>
  <si>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</si>
  <si>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</si>
  <si>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</si>
  <si>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</si>
  <si>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</si>
  <si>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</si>
  <si>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</si>
  <si>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</si>
  <si>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</si>
  <si>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</si>
  <si>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</si>
  <si>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</si>
  <si>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</si>
  <si>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</si>
  <si>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</si>
  <si>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</si>
  <si>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</si>
  <si>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</si>
  <si>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</si>
  <si>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</si>
  <si>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</si>
  <si>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</si>
  <si>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</si>
  <si>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</si>
  <si>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</si>
  <si>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</si>
  <si>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</si>
  <si>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</si>
  <si>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</si>
  <si>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</si>
  <si>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</si>
  <si>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</si>
  <si>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</si>
  <si>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</si>
  <si>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</si>
  <si>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</si>
  <si>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</si>
  <si>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</si>
  <si>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</si>
  <si>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</si>
  <si>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</si>
  <si>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</si>
  <si>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</si>
  <si>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</si>
  <si>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</si>
  <si>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</si>
  <si>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</si>
  <si>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</si>
  <si>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</si>
  <si>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</si>
  <si>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</si>
  <si>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</si>
  <si>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</si>
  <si>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</si>
  <si>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</si>
  <si>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</si>
  <si>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</si>
  <si>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</si>
  <si>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</si>
  <si>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</si>
  <si>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</si>
  <si>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</si>
  <si>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</si>
  <si>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</si>
  <si>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</si>
  <si>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</si>
  <si>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</si>
  <si>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</si>
  <si>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</si>
  <si>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</si>
  <si>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</si>
  <si>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</si>
  <si>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</si>
  <si>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</si>
  <si>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</si>
  <si>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</si>
  <si>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</si>
  <si>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</si>
  <si>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</si>
  <si>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</si>
  <si>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</si>
  <si>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</si>
  <si>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</si>
  <si>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</si>
  <si>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</si>
  <si>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</si>
  <si>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</si>
  <si>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</si>
  <si>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</si>
  <si>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</si>
  <si>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</si>
  <si>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</si>
  <si>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</si>
  <si>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</si>
  <si>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</si>
  <si>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</si>
  <si>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</si>
  <si>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</si>
  <si>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</si>
  <si>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</si>
  <si>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</si>
  <si>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</si>
  <si>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</si>
  <si>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</si>
  <si>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</si>
  <si>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</si>
  <si>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</si>
  <si>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</si>
  <si>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</si>
  <si>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</si>
  <si>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</si>
  <si>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</si>
  <si>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</si>
  <si>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</si>
  <si>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</si>
  <si>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</si>
  <si>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</si>
  <si>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</si>
  <si>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</si>
  <si>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</si>
  <si>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</si>
  <si>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</si>
  <si>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</si>
  <si>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</si>
  <si>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</si>
  <si>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</si>
  <si>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</si>
  <si>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</si>
  <si>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</si>
  <si>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</si>
  <si>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</si>
  <si>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</si>
  <si>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</si>
  <si>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</si>
  <si>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</si>
  <si>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</si>
  <si>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</si>
  <si>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</si>
  <si>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</si>
  <si>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</si>
  <si>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</si>
  <si>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</si>
  <si>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</si>
  <si>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</si>
  <si>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</si>
  <si>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</si>
  <si>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</si>
  <si>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</si>
  <si>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</si>
  <si>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</si>
  <si>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</si>
  <si>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</si>
  <si>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</si>
  <si>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</si>
  <si>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</si>
  <si>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</si>
  <si>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</si>
  <si>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</si>
  <si>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</si>
  <si>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</si>
  <si>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</si>
  <si>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</si>
  <si>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</si>
  <si>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</si>
  <si>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</si>
  <si>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</si>
  <si>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</si>
  <si>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</si>
  <si>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</si>
  <si>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</si>
  <si>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</si>
  <si>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</si>
  <si>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</si>
  <si>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</si>
  <si>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</si>
  <si>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</si>
  <si>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</si>
  <si>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</si>
  <si>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</si>
  <si>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</si>
  <si>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</si>
  <si>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</si>
  <si>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</si>
  <si>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</si>
  <si>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</si>
  <si>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</si>
  <si>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</si>
  <si>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</si>
  <si>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</si>
  <si>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</si>
  <si>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</si>
  <si>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</si>
  <si>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</si>
  <si>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</si>
  <si>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</si>
  <si>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</si>
  <si>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</si>
  <si>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</si>
  <si>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</si>
  <si>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</si>
  <si>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</si>
  <si>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</si>
  <si>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</si>
  <si>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</si>
  <si>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</si>
  <si>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</si>
  <si>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</si>
  <si>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</si>
  <si>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</si>
  <si>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</si>
  <si>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</si>
  <si>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</si>
  <si>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</si>
  <si>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</si>
  <si>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</si>
  <si>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</si>
  <si>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</si>
  <si>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</si>
  <si>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</si>
  <si>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</si>
  <si>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</si>
  <si>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</si>
  <si>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</si>
  <si>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</si>
  <si>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</si>
  <si>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</si>
  <si>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</si>
  <si>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</si>
  <si>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</si>
  <si>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</si>
  <si>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</si>
  <si>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</si>
  <si>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</si>
  <si>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</si>
  <si>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</si>
  <si>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</si>
  <si>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</si>
  <si>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</si>
  <si>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</si>
  <si>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</si>
  <si>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</si>
  <si>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</si>
  <si>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</si>
  <si>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</si>
  <si>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</si>
  <si>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</si>
  <si>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</si>
  <si>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</si>
  <si>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</si>
  <si>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</si>
  <si>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</si>
  <si>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</si>
  <si>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</si>
  <si>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</si>
  <si>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</si>
  <si>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</si>
  <si>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</si>
  <si>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</si>
  <si>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</si>
  <si>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</si>
  <si>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</si>
  <si>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</si>
  <si>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</si>
  <si>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</si>
  <si>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</si>
  <si>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</si>
  <si>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</si>
  <si>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</si>
  <si>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</si>
  <si>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</si>
  <si>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</si>
  <si>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</si>
  <si>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</si>
  <si>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</si>
  <si>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</si>
  <si>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</si>
  <si>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</si>
  <si>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</si>
  <si>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</si>
  <si>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</si>
  <si>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</si>
  <si>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</si>
  <si>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</si>
  <si>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</si>
  <si>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</si>
  <si>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</si>
  <si>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</si>
  <si>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</si>
  <si>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</si>
  <si>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</si>
  <si>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</si>
  <si>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</si>
  <si>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</si>
  <si>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</si>
  <si>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</si>
  <si>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</si>
  <si>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</si>
  <si>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</si>
  <si>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</si>
  <si>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</si>
  <si>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</si>
  <si>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</si>
  <si>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</si>
  <si>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</si>
  <si>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</si>
  <si>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</si>
  <si>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</si>
  <si>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</si>
  <si>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</si>
  <si>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</si>
  <si>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</si>
  <si>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</si>
  <si>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</si>
  <si>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</si>
  <si>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</si>
  <si>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</si>
  <si>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</si>
  <si>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</si>
  <si>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</si>
  <si>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</si>
  <si>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</si>
  <si>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</si>
  <si>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</si>
  <si>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</si>
  <si>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</si>
  <si>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</si>
  <si>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</si>
  <si>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</si>
  <si>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</si>
  <si>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</si>
  <si>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</si>
  <si>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</si>
  <si>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</si>
  <si>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</si>
  <si>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</si>
  <si>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</si>
  <si>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</si>
  <si>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</si>
  <si>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</si>
  <si>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</si>
  <si>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</si>
  <si>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</si>
  <si>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</si>
  <si>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</si>
  <si>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</si>
  <si>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</si>
  <si>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</si>
  <si>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</si>
  <si>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</si>
  <si>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</si>
  <si>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</si>
  <si>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</si>
  <si>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</si>
  <si>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</si>
  <si>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</si>
  <si>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</si>
  <si>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</si>
  <si>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</si>
  <si>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</si>
  <si>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</si>
  <si>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</si>
  <si>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</si>
  <si>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</si>
  <si>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</si>
  <si>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</si>
  <si>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</si>
  <si>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</si>
  <si>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</si>
  <si>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</si>
  <si>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</si>
  <si>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</si>
  <si>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</si>
  <si>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</si>
  <si>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</si>
  <si>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</si>
  <si>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</si>
  <si>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</si>
  <si>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</si>
  <si>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</si>
  <si>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</si>
  <si>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</si>
  <si>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</si>
  <si>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</si>
  <si>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</si>
  <si>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</si>
  <si>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</si>
  <si>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</si>
  <si>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</si>
  <si>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</si>
  <si>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</si>
  <si>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</si>
  <si>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</si>
  <si>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</si>
  <si>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</si>
  <si>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</si>
  <si>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</si>
  <si>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</si>
  <si>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</si>
  <si>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</si>
  <si>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</si>
  <si>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</si>
  <si>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</si>
  <si>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</si>
  <si>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</si>
  <si>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</si>
  <si>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</si>
  <si>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</si>
  <si>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</si>
  <si>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</si>
  <si>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</si>
  <si>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</si>
  <si>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</si>
  <si>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</si>
  <si>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</si>
  <si>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</si>
  <si>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</si>
  <si>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</si>
  <si>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</si>
  <si>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</si>
  <si>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</si>
  <si>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</si>
  <si>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</si>
  <si>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</si>
  <si>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</si>
  <si>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</si>
  <si>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</si>
  <si>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</si>
  <si>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</si>
  <si>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</si>
  <si>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</si>
  <si>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</si>
  <si>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</si>
  <si>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</si>
  <si>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</si>
  <si>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</si>
  <si>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</si>
  <si>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</si>
  <si>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</si>
  <si>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</si>
  <si>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</si>
  <si>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</si>
  <si>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</si>
  <si>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</si>
  <si>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</si>
  <si>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</si>
  <si>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</si>
  <si>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</si>
  <si>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</si>
  <si>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</si>
  <si>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</si>
  <si>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</si>
  <si>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</si>
  <si>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</si>
  <si>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</si>
  <si>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</si>
  <si>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</si>
  <si>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</si>
  <si>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</si>
  <si>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</si>
  <si>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</si>
  <si>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</si>
  <si>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</si>
  <si>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</si>
  <si>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</si>
  <si>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</si>
  <si>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</si>
  <si>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</si>
  <si>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</si>
  <si>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</si>
  <si>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</si>
  <si>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</si>
  <si>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</si>
  <si>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</si>
  <si>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</si>
  <si>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</si>
  <si>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</si>
  <si>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</si>
  <si>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</si>
  <si>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</si>
  <si>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</si>
  <si>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</si>
  <si>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</si>
  <si>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</si>
  <si>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</si>
  <si>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</si>
  <si>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</si>
  <si>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</si>
  <si>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</si>
  <si>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</si>
  <si>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</si>
  <si>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</si>
  <si>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</si>
  <si>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</si>
  <si>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</si>
  <si>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</si>
  <si>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</si>
  <si>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</si>
  <si>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</si>
  <si>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</si>
  <si>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</si>
  <si>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</si>
  <si>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</si>
  <si>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</si>
  <si>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</si>
  <si>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</si>
  <si>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</si>
  <si>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</si>
  <si>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</si>
  <si>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</si>
  <si>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</si>
  <si>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</si>
  <si>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</si>
  <si>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</si>
  <si>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</si>
  <si>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</si>
  <si>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</si>
  <si>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</si>
  <si>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</si>
  <si>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</si>
  <si>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</si>
  <si>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</si>
  <si>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</si>
  <si>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</si>
  <si>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</si>
  <si>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</si>
  <si>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</si>
  <si>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</si>
  <si>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</si>
  <si>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</si>
  <si>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</si>
  <si>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</si>
  <si>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</si>
  <si>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</si>
  <si>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</si>
  <si>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</si>
  <si>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</si>
  <si>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</si>
  <si>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</si>
  <si>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</si>
  <si>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</si>
  <si>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</si>
  <si>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</si>
  <si>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</si>
  <si>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</si>
  <si>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</si>
  <si>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</si>
  <si>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</si>
  <si>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</si>
  <si>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</si>
  <si>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</si>
  <si>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</si>
  <si>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</si>
  <si>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</si>
  <si>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</si>
  <si>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</si>
  <si>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</si>
  <si>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</si>
  <si>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</si>
  <si>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</si>
  <si>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</si>
  <si>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</si>
  <si>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</si>
  <si>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</si>
  <si>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</si>
  <si>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</si>
  <si>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</si>
  <si>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</si>
  <si>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</si>
  <si>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</si>
  <si>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</si>
  <si>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</si>
  <si>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</si>
  <si>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</si>
  <si>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</si>
  <si>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</si>
  <si>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</si>
  <si>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</si>
  <si>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</si>
  <si>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</si>
  <si>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</si>
  <si>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</si>
  <si>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</si>
  <si>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</si>
  <si>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</si>
  <si>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</si>
  <si>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</si>
  <si>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</si>
  <si>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</si>
  <si>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</si>
  <si>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</si>
  <si>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</si>
  <si>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</si>
  <si>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</si>
  <si>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</si>
  <si>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</si>
  <si>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</si>
  <si>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</si>
  <si>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</si>
  <si>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</si>
  <si>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</si>
  <si>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</si>
  <si>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</si>
  <si>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</si>
  <si>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</si>
  <si>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</si>
  <si>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</si>
  <si>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</si>
  <si>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</si>
  <si>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</si>
  <si>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</si>
  <si>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</si>
  <si>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</si>
  <si>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</si>
  <si>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</si>
  <si>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</si>
  <si>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</si>
  <si>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</si>
  <si>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</si>
  <si>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</si>
  <si>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</si>
  <si>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</si>
  <si>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</si>
  <si>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</si>
  <si>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</si>
  <si>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</si>
  <si>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</si>
  <si>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</si>
  <si>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</si>
  <si>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</si>
  <si>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</si>
  <si>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</si>
  <si>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</si>
  <si>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</si>
  <si>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</si>
  <si>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</si>
  <si>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</si>
  <si>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</si>
  <si>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</si>
  <si>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</si>
  <si>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</si>
  <si>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</si>
  <si>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</si>
  <si>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</si>
  <si>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</si>
  <si>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</si>
  <si>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</si>
  <si>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</si>
  <si>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</si>
  <si>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</si>
  <si>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</si>
  <si>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</si>
  <si>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</si>
  <si>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</si>
  <si>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</si>
  <si>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</si>
  <si>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</si>
  <si>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</si>
  <si>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</si>
  <si>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</si>
  <si>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</si>
  <si>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</si>
  <si>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</si>
  <si>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</si>
  <si>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</si>
  <si>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</si>
  <si>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</si>
  <si>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</si>
  <si>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</si>
  <si>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</si>
  <si>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</si>
  <si>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</si>
  <si>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</si>
  <si>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</si>
  <si>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</si>
  <si>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</si>
  <si>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</si>
  <si>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</si>
  <si>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</si>
  <si>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</si>
  <si>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</si>
  <si>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</si>
  <si>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</si>
  <si>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</si>
  <si>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</si>
  <si>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</si>
  <si>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</si>
  <si>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</si>
  <si>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</si>
  <si>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</si>
  <si>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</si>
  <si>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</si>
  <si>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</si>
  <si>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</si>
  <si>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</si>
  <si>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</si>
  <si>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</si>
  <si>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</si>
  <si>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</si>
  <si>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</si>
  <si>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</si>
  <si>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</si>
  <si>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</si>
  <si>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</si>
  <si>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</si>
  <si>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</si>
  <si>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</si>
  <si>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</si>
  <si>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</si>
  <si>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</si>
  <si>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</si>
  <si>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</si>
  <si>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</si>
  <si>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</si>
  <si>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</si>
  <si>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</si>
  <si>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</si>
  <si>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</si>
  <si>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</si>
  <si>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</si>
  <si>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</si>
  <si>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</si>
  <si>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</si>
  <si>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</si>
  <si>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</si>
  <si>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</si>
  <si>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</si>
  <si>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</si>
  <si>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</si>
  <si>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</si>
  <si>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</si>
  <si>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</si>
  <si>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</si>
  <si>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</si>
  <si>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</si>
  <si>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</si>
  <si>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</si>
  <si>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</si>
  <si>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</si>
  <si>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</si>
  <si>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</si>
  <si>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</si>
  <si>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</si>
  <si>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</si>
  <si>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</si>
  <si>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</si>
  <si>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</si>
  <si>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</si>
  <si>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</si>
  <si>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</si>
  <si>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</si>
  <si>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</si>
  <si>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</si>
  <si>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</si>
  <si>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</si>
  <si>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</si>
  <si>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</si>
  <si>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</si>
  <si>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</si>
  <si>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</si>
  <si>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</si>
  <si>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</si>
  <si>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</si>
  <si>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</si>
  <si>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</si>
  <si>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</si>
  <si>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</si>
  <si>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</si>
  <si>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</si>
  <si>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</si>
  <si>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</si>
  <si>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</si>
  <si>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</si>
  <si>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</si>
  <si>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</si>
  <si>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</si>
  <si>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</si>
  <si>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</si>
  <si>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</si>
  <si>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</si>
  <si>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</si>
  <si>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</si>
  <si>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</si>
  <si>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</si>
  <si>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</si>
  <si>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</si>
  <si>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</si>
  <si>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</si>
  <si>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</si>
  <si>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</si>
  <si>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</si>
  <si>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</si>
  <si>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</si>
  <si>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</si>
  <si>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</si>
  <si>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</si>
  <si>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</si>
  <si>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</si>
  <si>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</si>
  <si>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</si>
  <si>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</si>
  <si>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</si>
  <si>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</si>
  <si>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</si>
  <si>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</si>
  <si>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</si>
  <si>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</si>
  <si>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</si>
  <si>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</si>
  <si>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</si>
  <si>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</si>
  <si>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</si>
  <si>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</si>
  <si>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</si>
  <si>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</si>
  <si>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</si>
  <si>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</si>
  <si>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</si>
  <si>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</si>
  <si>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</si>
  <si>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</si>
  <si>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</si>
  <si>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</si>
  <si>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</si>
  <si>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</si>
  <si>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</si>
  <si>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</si>
  <si>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</si>
  <si>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</si>
  <si>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</si>
  <si>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</si>
  <si>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</si>
  <si>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</si>
  <si>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</si>
  <si>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</si>
  <si>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</si>
  <si>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</si>
  <si>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</si>
  <si>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</si>
  <si>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</si>
  <si>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</si>
  <si>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</si>
  <si>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</si>
  <si>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</si>
  <si>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</si>
  <si>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</si>
  <si>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</si>
  <si>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</si>
  <si>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</si>
  <si>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</si>
  <si>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</si>
  <si>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</si>
  <si>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</si>
  <si>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</si>
  <si>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</si>
  <si>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</si>
  <si>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</si>
  <si>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</si>
  <si>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</si>
  <si>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</si>
  <si>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</si>
  <si>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</si>
  <si>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</si>
  <si>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</si>
  <si>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</si>
  <si>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</si>
  <si>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</si>
  <si>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</si>
  <si>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</si>
  <si>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</si>
  <si>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</si>
  <si>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</si>
  <si>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</si>
  <si>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</si>
  <si>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</si>
  <si>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</si>
  <si>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</si>
  <si>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</si>
  <si>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</si>
  <si>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</si>
  <si>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</si>
  <si>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</si>
  <si>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</si>
  <si>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</si>
  <si>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</si>
  <si>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</si>
  <si>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</si>
  <si>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</si>
  <si>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</si>
  <si>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</si>
  <si>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</si>
  <si>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</si>
  <si>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</si>
  <si>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</si>
  <si>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</si>
  <si>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</si>
  <si>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</si>
  <si>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</si>
  <si>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</si>
  <si>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</si>
  <si>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</si>
  <si>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</si>
  <si>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</si>
  <si>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</si>
  <si>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</si>
  <si>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</si>
  <si>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</si>
  <si>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</si>
  <si>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</si>
  <si>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</si>
  <si>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</si>
  <si>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</si>
  <si>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</si>
  <si>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</si>
  <si>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</si>
  <si>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</si>
  <si>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</si>
  <si>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</si>
  <si>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</si>
  <si>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</si>
  <si>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</si>
  <si>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</si>
  <si>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</si>
  <si>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</si>
  <si>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</si>
  <si>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</si>
  <si>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</si>
  <si>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</si>
  <si>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</si>
  <si>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</si>
  <si>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</si>
  <si>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</si>
  <si>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</si>
  <si>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</si>
  <si>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</si>
  <si>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</si>
  <si>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</si>
  <si>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</si>
  <si>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</si>
  <si>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</si>
  <si>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</si>
  <si>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</si>
  <si>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</si>
  <si>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</si>
  <si>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</si>
  <si>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</si>
  <si>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</si>
  <si>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</si>
  <si>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</si>
  <si>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</si>
  <si>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</si>
  <si>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</si>
  <si>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</si>
  <si>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</si>
  <si>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</si>
  <si>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</si>
  <si>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</si>
  <si>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</si>
  <si>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</si>
  <si>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</si>
  <si>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</si>
  <si>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</si>
  <si>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</si>
  <si>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</si>
  <si>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</si>
  <si>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</si>
  <si>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</si>
  <si>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</si>
  <si>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</si>
  <si>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</si>
  <si>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</si>
  <si>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</si>
  <si>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</si>
  <si>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</si>
  <si>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</si>
  <si>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</si>
  <si>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</si>
  <si>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</si>
  <si>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</si>
  <si>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</si>
  <si>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</si>
  <si>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</si>
  <si>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</si>
  <si>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</si>
  <si>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</si>
  <si>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</si>
  <si>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</si>
  <si>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</si>
  <si>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</si>
  <si>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</si>
  <si>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</si>
  <si>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</si>
  <si>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</si>
  <si>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</si>
  <si>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</si>
  <si>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</si>
  <si>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</si>
  <si>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</si>
  <si>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</si>
  <si>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</si>
  <si>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</si>
  <si>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</si>
  <si>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</si>
  <si>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</si>
  <si>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</si>
  <si>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</si>
  <si>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</si>
  <si>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</si>
  <si>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</si>
  <si>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</si>
  <si>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</si>
  <si>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</si>
  <si>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</si>
  <si>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</si>
  <si>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</si>
  <si>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</si>
  <si>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</si>
  <si>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</si>
  <si>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</si>
  <si>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</si>
  <si>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</si>
  <si>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</si>
  <si>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</si>
  <si>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</si>
  <si>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</si>
  <si>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</si>
  <si>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</si>
  <si>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</si>
  <si>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</si>
  <si>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</si>
  <si>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</si>
  <si>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</si>
  <si>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</si>
  <si>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</si>
  <si>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</si>
  <si>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</si>
  <si>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</si>
  <si>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</si>
  <si>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</si>
  <si>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</si>
  <si>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</si>
  <si>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</si>
  <si>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</si>
  <si>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</si>
  <si>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</si>
  <si>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</si>
  <si>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</si>
  <si>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</si>
  <si>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</si>
  <si>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</si>
  <si>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</si>
  <si>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</si>
  <si>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</si>
  <si>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</si>
  <si>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</si>
  <si>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</si>
  <si>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</si>
  <si>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</si>
  <si>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</si>
  <si>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</si>
  <si>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</si>
  <si>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</si>
  <si>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</si>
  <si>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</si>
  <si>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</si>
  <si>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</si>
  <si>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</si>
  <si>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</si>
  <si>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</si>
  <si>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</si>
  <si>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</si>
  <si>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</si>
  <si>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</si>
  <si>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</si>
  <si>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</si>
  <si>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</si>
  <si>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</si>
  <si>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</si>
  <si>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</si>
  <si>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</si>
  <si>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</si>
  <si>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</si>
  <si>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</si>
  <si>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</si>
  <si>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</si>
  <si>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</si>
  <si>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</si>
  <si>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</si>
  <si>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</si>
  <si>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</si>
  <si>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</si>
  <si>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</si>
  <si>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</si>
  <si>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</si>
  <si>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</si>
  <si>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</si>
  <si>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</si>
  <si>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</si>
  <si>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</si>
  <si>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</si>
  <si>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</si>
  <si>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</si>
  <si>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</si>
  <si>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</si>
  <si>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</si>
  <si>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</si>
  <si>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</si>
  <si>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</si>
  <si>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</si>
  <si>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</si>
  <si>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</si>
  <si>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</si>
  <si>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</si>
  <si>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</si>
  <si>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</si>
  <si>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</si>
  <si>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</si>
  <si>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</si>
  <si>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</si>
  <si>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</si>
  <si>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</si>
  <si>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</si>
  <si>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</si>
  <si>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</si>
  <si>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</si>
  <si>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</si>
  <si>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</si>
  <si>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</si>
  <si>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</si>
  <si>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</si>
  <si>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</si>
  <si>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</si>
  <si>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</si>
  <si>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</si>
  <si>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</si>
  <si>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</si>
  <si>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</si>
  <si>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</si>
  <si>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</si>
  <si>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</si>
  <si>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</si>
  <si>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</si>
  <si>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</si>
  <si>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</si>
  <si>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</si>
  <si>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</si>
  <si>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</si>
  <si>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</si>
  <si>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</si>
  <si>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</si>
  <si>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</si>
  <si>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</si>
  <si>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</si>
  <si>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</si>
  <si>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</si>
  <si>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</si>
  <si>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</si>
  <si>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</si>
  <si>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</si>
  <si>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</si>
  <si>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</si>
  <si>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</si>
  <si>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</si>
  <si>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</si>
  <si>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</si>
  <si>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</si>
  <si>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</si>
  <si>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</si>
  <si>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</si>
  <si>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</si>
  <si>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</si>
  <si>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</si>
  <si>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</si>
  <si>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</si>
  <si>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</si>
  <si>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</si>
  <si>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</si>
  <si>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</si>
  <si>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</si>
  <si>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</si>
  <si>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</si>
  <si>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</si>
  <si>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</si>
  <si>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</si>
  <si>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</si>
  <si>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</si>
  <si>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</si>
  <si>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</si>
  <si>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</si>
  <si>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</si>
  <si>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</si>
  <si>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</si>
  <si>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</si>
  <si>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</si>
  <si>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</si>
  <si>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</si>
  <si>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</si>
  <si>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</si>
  <si>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</si>
  <si>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</si>
  <si>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</si>
  <si>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</si>
  <si>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</si>
  <si>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</si>
  <si>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</si>
  <si>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</si>
  <si>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</si>
  <si>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</si>
  <si>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</si>
  <si>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</si>
  <si>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</si>
  <si>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</si>
  <si>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</si>
  <si>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</si>
  <si>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</si>
  <si>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</si>
  <si>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</si>
  <si>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</si>
  <si>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</si>
  <si>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</si>
  <si>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</si>
  <si>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</si>
  <si>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</si>
  <si>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</si>
  <si>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</si>
  <si>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</si>
  <si>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</si>
  <si>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</si>
  <si>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</si>
  <si>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</si>
  <si>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</si>
  <si>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</si>
  <si>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</si>
  <si>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</si>
  <si>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</si>
  <si>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</si>
  <si>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</si>
  <si>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</si>
  <si>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</si>
  <si>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</si>
  <si>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</si>
  <si>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</si>
  <si>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</si>
  <si>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</si>
  <si>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</si>
  <si>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</si>
  <si>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</si>
  <si>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</si>
  <si>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</si>
  <si>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</si>
  <si>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</si>
  <si>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</si>
  <si>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</si>
  <si>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</si>
  <si>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</si>
  <si>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</si>
  <si>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</si>
  <si>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</si>
  <si>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</si>
  <si>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</si>
  <si>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</si>
  <si>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</si>
  <si>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</si>
  <si>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</si>
  <si>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</si>
  <si>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</si>
  <si>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</si>
  <si>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</si>
  <si>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</si>
  <si>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</si>
  <si>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</si>
  <si>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</si>
  <si>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</si>
  <si>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</si>
  <si>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</si>
  <si>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</si>
  <si>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</si>
  <si>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</si>
  <si>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</si>
  <si>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</si>
  <si>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</si>
  <si>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</si>
  <si>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</si>
  <si>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</si>
  <si>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</si>
  <si>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</si>
  <si>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</si>
  <si>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</si>
  <si>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</si>
  <si>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</si>
  <si>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</si>
  <si>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</si>
  <si>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</si>
  <si>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</si>
  <si>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</si>
  <si>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</si>
  <si>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</si>
  <si>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</si>
  <si>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</si>
  <si>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</si>
  <si>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</si>
  <si>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</si>
  <si>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</si>
  <si>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</si>
  <si>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</si>
  <si>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</si>
  <si>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</si>
  <si>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</si>
  <si>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</si>
  <si>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</si>
  <si>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</si>
  <si>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</si>
  <si>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</si>
  <si>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</si>
  <si>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</si>
  <si>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</si>
  <si>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</si>
  <si>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</si>
  <si>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</si>
  <si>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</si>
  <si>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</si>
  <si>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</si>
  <si>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</si>
  <si>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</si>
  <si>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</si>
  <si>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</si>
  <si>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</si>
  <si>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</si>
  <si>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</si>
  <si>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</si>
  <si>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</si>
  <si>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</si>
  <si>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</si>
  <si>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</si>
  <si>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</si>
  <si>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</si>
  <si>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</si>
  <si>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</si>
  <si>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</si>
  <si>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</si>
  <si>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</si>
  <si>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</si>
  <si>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</si>
  <si>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</si>
  <si>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</si>
  <si>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</si>
  <si>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</si>
  <si>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</si>
  <si>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</si>
  <si>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</si>
  <si>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</si>
  <si>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</si>
  <si>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</si>
  <si>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</si>
  <si>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</si>
  <si>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</si>
  <si>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</si>
  <si>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</si>
  <si>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</si>
  <si>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</si>
  <si>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</si>
  <si>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</si>
  <si>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</si>
  <si>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</si>
  <si>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</si>
  <si>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</si>
  <si>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</si>
  <si>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</si>
  <si>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</si>
  <si>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</si>
  <si>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</si>
  <si>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</si>
  <si>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</si>
  <si>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</si>
  <si>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</si>
  <si>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</si>
  <si>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</si>
  <si>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</si>
  <si>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</si>
  <si>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</si>
  <si>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</si>
  <si>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</si>
  <si>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</si>
  <si>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</si>
  <si>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</si>
  <si>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</si>
  <si>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</si>
  <si>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</si>
  <si>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</si>
  <si>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</si>
  <si>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</si>
  <si>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</si>
  <si>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</si>
  <si>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</si>
  <si>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</si>
  <si>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</si>
  <si>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</si>
  <si>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</si>
  <si>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</si>
  <si>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</si>
  <si>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</si>
  <si>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</si>
  <si>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</si>
  <si>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</si>
  <si>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</si>
  <si>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</si>
  <si>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</si>
  <si>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</si>
  <si>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</si>
  <si>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</si>
  <si>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</si>
  <si>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</si>
  <si>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</si>
  <si>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</si>
  <si>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</si>
  <si>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</si>
  <si>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</si>
  <si>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</si>
  <si>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</si>
  <si>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</si>
  <si>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</si>
  <si>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</si>
  <si>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</si>
  <si>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</si>
  <si>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</si>
  <si>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</si>
  <si>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</si>
  <si>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</si>
  <si>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</si>
  <si>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</si>
  <si>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</si>
  <si>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</si>
  <si>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</si>
  <si>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</si>
  <si>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</si>
  <si>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</si>
  <si>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</si>
  <si>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</si>
  <si>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</si>
  <si>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</si>
  <si>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</si>
  <si>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</si>
  <si>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</si>
  <si>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</si>
  <si>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</si>
  <si>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</si>
  <si>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</si>
  <si>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</si>
  <si>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</si>
  <si>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</si>
  <si>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</si>
  <si>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</si>
  <si>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</si>
  <si>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</si>
  <si>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</si>
  <si>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</si>
  <si>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</si>
  <si>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</si>
  <si>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</si>
  <si>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</si>
  <si>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</si>
  <si>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</si>
  <si>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</si>
  <si>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</si>
  <si>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</si>
  <si>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</si>
  <si>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</si>
  <si>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</si>
  <si>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</si>
  <si>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</si>
  <si>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</si>
  <si>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</si>
  <si>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</si>
  <si>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</si>
  <si>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</si>
  <si>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</si>
  <si>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</si>
  <si>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</si>
  <si>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</si>
  <si>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</si>
  <si>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</si>
  <si>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</si>
  <si>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</si>
  <si>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</si>
  <si>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</si>
  <si>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</si>
  <si>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</si>
  <si>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</si>
  <si>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</si>
  <si>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</si>
  <si>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</si>
  <si>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</si>
  <si>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</si>
  <si>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</si>
  <si>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</si>
  <si>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</si>
  <si>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</si>
  <si>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</si>
  <si>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</si>
  <si>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</si>
  <si>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</si>
  <si>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</si>
  <si>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</si>
  <si>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</si>
  <si>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</si>
  <si>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</si>
  <si>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</si>
  <si>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</si>
  <si>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</si>
  <si>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</si>
  <si>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</si>
  <si>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</si>
  <si>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</si>
  <si>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</si>
  <si>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</si>
  <si>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</si>
  <si>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</si>
  <si>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</si>
  <si>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</si>
  <si>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</si>
  <si>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</si>
  <si>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</si>
  <si>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</si>
  <si>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</si>
  <si>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</si>
  <si>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</si>
  <si>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</si>
  <si>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</si>
  <si>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</si>
  <si>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</si>
  <si>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</si>
  <si>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</si>
  <si>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</si>
  <si>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</si>
  <si>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</si>
  <si>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</si>
  <si>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</si>
  <si>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</si>
  <si>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</si>
  <si>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</si>
  <si>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</si>
  <si>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</si>
  <si>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</si>
  <si>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</si>
  <si>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</si>
  <si>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</si>
  <si>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</si>
  <si>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</si>
  <si>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</si>
  <si>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</si>
  <si>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</si>
  <si>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</si>
  <si>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</si>
  <si>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</si>
  <si>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</si>
  <si>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</si>
  <si>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</si>
  <si>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</si>
  <si>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</si>
  <si>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</si>
  <si>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</si>
  <si>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</si>
  <si>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</si>
  <si>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</si>
  <si>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</si>
  <si>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</si>
  <si>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</si>
  <si>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</si>
  <si>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</si>
  <si>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</si>
  <si>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</si>
  <si>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</si>
  <si>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</si>
  <si>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</si>
  <si>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</si>
  <si>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</si>
  <si>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</si>
  <si>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</si>
  <si>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</si>
  <si>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</si>
  <si>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</si>
  <si>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</si>
  <si>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</si>
  <si>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</si>
  <si>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</si>
  <si>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</si>
  <si>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</si>
  <si>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</si>
  <si>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</si>
  <si>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</si>
  <si>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</si>
  <si>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</si>
  <si>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</si>
  <si>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</si>
  <si>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</si>
  <si>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</si>
  <si>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</si>
  <si>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</si>
  <si>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</si>
  <si>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</si>
  <si>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</si>
  <si>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</si>
  <si>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</si>
  <si>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</si>
  <si>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</si>
  <si>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</si>
  <si>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</si>
  <si>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</si>
  <si>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</si>
  <si>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</si>
  <si>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</si>
  <si>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</si>
  <si>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</si>
  <si>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</si>
  <si>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</si>
  <si>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</si>
  <si>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</si>
  <si>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</si>
  <si>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</si>
  <si>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</si>
  <si>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</si>
  <si>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</si>
  <si>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</si>
  <si>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</si>
  <si>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</si>
  <si>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</si>
  <si>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</si>
  <si>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</si>
  <si>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</si>
  <si>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</si>
  <si>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</si>
  <si>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</si>
  <si>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</si>
  <si>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</si>
  <si>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</si>
  <si>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</si>
  <si>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</si>
  <si>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</si>
  <si>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</si>
  <si>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</si>
  <si>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</si>
  <si>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</si>
  <si>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</si>
  <si>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</si>
  <si>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</si>
  <si>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</si>
  <si>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</si>
  <si>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</si>
  <si>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</si>
  <si>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</si>
  <si>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</si>
  <si>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</si>
  <si>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</si>
  <si>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</si>
  <si>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</si>
  <si>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</si>
  <si>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</si>
  <si>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</si>
  <si>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</si>
  <si>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</si>
  <si>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</si>
  <si>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</si>
  <si>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</si>
  <si>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</si>
  <si>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</si>
  <si>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</si>
  <si>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</si>
  <si>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</si>
  <si>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</si>
  <si>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</si>
  <si>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</si>
  <si>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</si>
  <si>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</si>
  <si>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</si>
  <si>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</si>
  <si>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</si>
  <si>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</si>
  <si>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</si>
  <si>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</si>
  <si>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</si>
  <si>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</si>
  <si>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</si>
  <si>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</si>
  <si>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</si>
  <si>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</si>
  <si>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</si>
  <si>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</si>
  <si>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</si>
  <si>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</si>
  <si>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</si>
  <si>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</si>
  <si>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</si>
  <si>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</si>
  <si>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</si>
  <si>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</si>
  <si>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</si>
  <si>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</si>
  <si>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</si>
  <si>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</si>
  <si>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</si>
  <si>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</si>
  <si>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</si>
  <si>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</si>
  <si>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</si>
  <si>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</si>
  <si>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</si>
  <si>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</si>
  <si>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</si>
  <si>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</si>
  <si>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</si>
  <si>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</si>
  <si>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</si>
  <si>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</si>
  <si>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</si>
  <si>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</si>
  <si>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</si>
  <si>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</si>
  <si>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</si>
  <si>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</si>
  <si>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</si>
  <si>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</si>
  <si>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</si>
  <si>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</si>
  <si>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</si>
  <si>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</si>
  <si>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</si>
  <si>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</si>
  <si>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</si>
  <si>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</si>
  <si>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</si>
  <si>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</si>
  <si>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</si>
  <si>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</si>
  <si>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</si>
  <si>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</si>
  <si>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</si>
  <si>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</si>
  <si>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</si>
  <si>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</si>
  <si>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</si>
  <si>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</si>
  <si>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</si>
  <si>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</si>
  <si>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</si>
  <si>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</si>
  <si>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</si>
  <si>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</si>
  <si>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</si>
  <si>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</si>
  <si>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</si>
  <si>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</si>
  <si>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</si>
  <si>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</si>
  <si>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</si>
  <si>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</si>
  <si>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</si>
  <si>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</si>
  <si>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</si>
  <si>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</si>
  <si>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</si>
  <si>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</si>
  <si>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</si>
  <si>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</si>
  <si>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</si>
  <si>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</si>
  <si>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</si>
  <si>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</si>
  <si>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</si>
  <si>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</si>
  <si>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</si>
  <si>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</si>
  <si>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</si>
  <si>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</si>
  <si>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</si>
  <si>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</si>
  <si>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</si>
  <si>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</si>
  <si>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</si>
  <si>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</si>
  <si>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</si>
  <si>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</si>
  <si>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</si>
  <si>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</si>
  <si>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</si>
  <si>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</si>
  <si>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</si>
  <si>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</si>
  <si>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</si>
  <si>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</si>
  <si>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</si>
  <si>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</si>
  <si>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</si>
  <si>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</si>
  <si>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</si>
  <si>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</si>
  <si>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</si>
  <si>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</si>
  <si>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</si>
  <si>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</si>
  <si>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</si>
  <si>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</si>
  <si>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</si>
  <si>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</si>
  <si>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</si>
  <si>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</si>
  <si>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</si>
  <si>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</si>
  <si>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</si>
  <si>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</si>
  <si>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</si>
  <si>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</si>
  <si>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</si>
  <si>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</si>
  <si>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</si>
  <si>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</si>
  <si>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</si>
  <si>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</si>
  <si>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</si>
  <si>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</si>
  <si>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</si>
  <si>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</si>
  <si>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</si>
  <si>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</si>
  <si>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</si>
  <si>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</si>
  <si>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</si>
  <si>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</si>
  <si>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</si>
  <si>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</si>
  <si>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</si>
  <si>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</si>
  <si>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</si>
  <si>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</si>
  <si>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</si>
  <si>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</si>
  <si>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</si>
  <si>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</si>
  <si>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</si>
  <si>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</si>
  <si>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</si>
  <si>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</si>
  <si>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</si>
  <si>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</si>
  <si>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</si>
  <si>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</si>
  <si>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</si>
  <si>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</si>
  <si>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</si>
  <si>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</si>
  <si>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</si>
  <si>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</si>
  <si>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</si>
  <si>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</si>
  <si>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</si>
  <si>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</si>
  <si>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</si>
  <si>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</si>
  <si>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</si>
  <si>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</si>
  <si>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</si>
  <si>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</si>
  <si>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</si>
  <si>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</si>
  <si>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</si>
  <si>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</si>
  <si>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</si>
  <si>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</si>
  <si>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</si>
  <si>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</si>
  <si>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</si>
  <si>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</si>
  <si>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</si>
  <si>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</si>
  <si>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</si>
  <si>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</si>
  <si>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</si>
  <si>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</si>
  <si>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</si>
  <si>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</si>
  <si>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</si>
  <si>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</si>
  <si>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</si>
  <si>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</si>
  <si>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</si>
  <si>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</si>
  <si>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</si>
  <si>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</si>
  <si>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</si>
  <si>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</si>
  <si>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</si>
  <si>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</si>
  <si>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</si>
  <si>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</si>
  <si>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</si>
  <si>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</si>
  <si>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</si>
  <si>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</si>
  <si>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</si>
  <si>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</si>
  <si>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</si>
  <si>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</si>
  <si>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</si>
  <si>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</si>
  <si>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</si>
  <si>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</si>
  <si>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</si>
  <si>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</si>
  <si>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</si>
  <si>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</si>
  <si>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</si>
  <si>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</si>
  <si>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</si>
  <si>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</si>
  <si>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</si>
  <si>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</si>
  <si>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</si>
  <si>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</si>
  <si>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</si>
  <si>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</si>
  <si>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</si>
  <si>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</si>
  <si>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</si>
  <si>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</si>
  <si>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</si>
  <si>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</si>
  <si>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</si>
  <si>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</si>
  <si>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</si>
  <si>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</si>
  <si>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</si>
  <si>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</si>
  <si>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</si>
  <si>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</si>
  <si>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</si>
  <si>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</si>
  <si>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</si>
  <si>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</si>
  <si>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</si>
  <si>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</si>
  <si>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</si>
  <si>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</si>
  <si>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</si>
  <si>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</si>
  <si>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</si>
  <si>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</si>
  <si>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</si>
  <si>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</si>
  <si>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</si>
  <si>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</si>
  <si>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</si>
  <si>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</si>
  <si>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</si>
  <si>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</si>
  <si>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</si>
  <si>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</si>
  <si>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</si>
  <si>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</si>
  <si>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</si>
  <si>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</si>
  <si>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</si>
  <si>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</si>
  <si>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</si>
  <si>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</si>
  <si>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</si>
  <si>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</si>
  <si>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</si>
  <si>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</si>
  <si>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</si>
  <si>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</si>
  <si>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</si>
  <si>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</si>
  <si>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</si>
  <si>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</si>
  <si>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</si>
  <si>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</si>
  <si>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</si>
  <si>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</si>
  <si>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</si>
  <si>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</si>
  <si>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</si>
  <si>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</si>
  <si>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</si>
  <si>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</si>
  <si>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</si>
  <si>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</si>
  <si>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</si>
  <si>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</si>
  <si>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</si>
  <si>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</si>
  <si>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</si>
  <si>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</si>
  <si>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</si>
  <si>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</si>
  <si>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</si>
  <si>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</si>
  <si>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</si>
  <si>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</si>
  <si>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</si>
  <si>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</si>
  <si>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</si>
  <si>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</si>
  <si>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</si>
  <si>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</si>
  <si>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</si>
  <si>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</si>
  <si>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</si>
  <si>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</si>
  <si>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</si>
  <si>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</si>
  <si>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</si>
  <si>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</si>
  <si>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</si>
  <si>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</si>
  <si>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</si>
  <si>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</si>
  <si>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</si>
  <si>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</si>
  <si>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</si>
  <si>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</si>
  <si>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</si>
  <si>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</si>
  <si>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</si>
  <si>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</si>
  <si>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</si>
  <si>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</si>
  <si>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</si>
  <si>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</si>
  <si>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</si>
  <si>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</si>
  <si>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</si>
  <si>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</si>
  <si>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</si>
  <si>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</si>
  <si>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</si>
  <si>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</si>
  <si>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</si>
  <si>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</si>
  <si>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</si>
  <si>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</si>
  <si>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</si>
  <si>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</si>
  <si>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</si>
  <si>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</si>
  <si>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</si>
  <si>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</si>
  <si>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</si>
  <si>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</si>
  <si>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</si>
  <si>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</si>
  <si>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</si>
  <si>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</si>
  <si>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</si>
  <si>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</si>
  <si>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</si>
  <si>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</si>
  <si>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</si>
  <si>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</si>
  <si>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</si>
  <si>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</si>
  <si>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</si>
  <si>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</si>
  <si>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</si>
  <si>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</si>
  <si>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</si>
  <si>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</si>
  <si>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</si>
  <si>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</si>
  <si>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</si>
  <si>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</si>
  <si>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</si>
  <si>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</si>
  <si>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</si>
  <si>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</si>
  <si>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</si>
  <si>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</si>
  <si>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</si>
  <si>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</si>
  <si>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</si>
  <si>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</si>
  <si>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</si>
  <si>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</si>
  <si>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</si>
  <si>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</si>
  <si>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</si>
  <si>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</si>
  <si>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</si>
  <si>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</si>
  <si>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</si>
  <si>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</si>
  <si>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</si>
  <si>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</si>
  <si>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</si>
  <si>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</si>
  <si>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</si>
  <si>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</si>
  <si>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</si>
  <si>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</si>
  <si>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</si>
  <si>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</si>
  <si>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</si>
  <si>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</si>
  <si>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</si>
  <si>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</si>
  <si>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</si>
  <si>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</si>
  <si>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</si>
  <si>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</si>
  <si>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</si>
  <si>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</si>
  <si>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</si>
  <si>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</si>
  <si>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</si>
  <si>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</si>
  <si>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</si>
  <si>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</si>
  <si>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</si>
  <si>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</si>
  <si>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</si>
  <si>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</si>
  <si>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</si>
  <si>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</si>
  <si>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</si>
  <si>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</si>
  <si>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</si>
  <si>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</si>
  <si>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</si>
  <si>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</si>
  <si>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</si>
  <si>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</si>
  <si>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</si>
  <si>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</si>
  <si>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</si>
  <si>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</si>
  <si>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</si>
  <si>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</si>
  <si>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</si>
  <si>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</si>
  <si>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</si>
  <si>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</si>
  <si>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</si>
  <si>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</si>
  <si>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</si>
  <si>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</si>
  <si>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</si>
  <si>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</si>
  <si>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</si>
  <si>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</si>
  <si>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</si>
  <si>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</si>
  <si>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</si>
  <si>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</si>
  <si>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</si>
  <si>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</si>
  <si>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</si>
  <si>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</si>
  <si>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</si>
  <si>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</si>
  <si>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</si>
  <si>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</si>
  <si>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</si>
  <si>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</si>
  <si>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</si>
  <si>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</si>
  <si>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</si>
  <si>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</si>
  <si>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</si>
  <si>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</si>
  <si>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</si>
  <si>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</si>
  <si>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</si>
  <si>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</si>
  <si>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</si>
  <si>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</si>
  <si>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</si>
  <si>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</si>
  <si>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</si>
  <si>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</si>
  <si>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</si>
  <si>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</si>
  <si>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</si>
  <si>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</si>
  <si>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</si>
  <si>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</si>
  <si>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</si>
  <si>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</si>
  <si>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</si>
  <si>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</si>
  <si>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</si>
  <si>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</si>
  <si>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</si>
  <si>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</si>
  <si>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</si>
  <si>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</si>
  <si>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</si>
  <si>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</si>
  <si>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</si>
  <si>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</si>
  <si>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</si>
  <si>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</si>
  <si>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</si>
  <si>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</si>
  <si>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</si>
  <si>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</si>
  <si>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</si>
  <si>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</si>
  <si>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</si>
  <si>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</si>
  <si>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</si>
  <si>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</si>
  <si>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</si>
  <si>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</si>
  <si>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</si>
  <si>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</si>
  <si>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</si>
  <si>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</si>
  <si>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</si>
  <si>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</si>
  <si>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</si>
  <si>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</si>
  <si>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</si>
  <si>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</si>
  <si>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</si>
  <si>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</si>
  <si>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</si>
  <si>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</si>
  <si>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</si>
  <si>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</si>
  <si>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</si>
  <si>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</si>
  <si>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</si>
  <si>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</si>
  <si>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</si>
  <si>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</si>
  <si>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</si>
  <si>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</si>
  <si>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</si>
  <si>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</si>
  <si>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</si>
  <si>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</si>
  <si>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</si>
  <si>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</si>
  <si>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</si>
  <si>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</si>
  <si>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</si>
  <si>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</si>
  <si>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</si>
  <si>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</si>
  <si>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</si>
  <si>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</si>
  <si>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</si>
  <si>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</si>
  <si>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</si>
  <si>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</si>
  <si>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</si>
  <si>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</si>
  <si>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</si>
  <si>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</si>
  <si>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</si>
  <si>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</si>
  <si>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</si>
  <si>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</si>
  <si>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</si>
  <si>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</si>
  <si>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</si>
  <si>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</si>
  <si>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</si>
  <si>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</si>
  <si>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</si>
  <si>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</si>
  <si>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</si>
  <si>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</si>
  <si>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</si>
  <si>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</si>
  <si>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</si>
  <si>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</si>
  <si>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</si>
  <si>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</si>
  <si>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</si>
  <si>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</si>
  <si>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</si>
  <si>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</si>
  <si>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</si>
  <si>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</si>
  <si>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</si>
  <si>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</si>
  <si>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</si>
  <si>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</si>
  <si>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</si>
  <si>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</si>
  <si>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</si>
  <si>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</si>
  <si>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</si>
  <si>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</si>
  <si>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</si>
  <si>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</si>
  <si>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</si>
  <si>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</si>
  <si>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</si>
  <si>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</si>
  <si>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</si>
  <si>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</si>
  <si>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</si>
  <si>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</si>
  <si>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</si>
  <si>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</si>
  <si>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</si>
  <si>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</si>
  <si>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</si>
  <si>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</si>
  <si>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</si>
  <si>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</si>
  <si>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</si>
  <si>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</si>
  <si>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</si>
  <si>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</si>
  <si>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</si>
  <si>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</si>
  <si>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</si>
  <si>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</si>
  <si>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</si>
  <si>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</si>
  <si>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</si>
  <si>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</si>
  <si>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</si>
  <si>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</si>
  <si>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</si>
  <si>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</si>
  <si>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</si>
  <si>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</si>
  <si>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</si>
  <si>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</si>
  <si>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</si>
  <si>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</si>
  <si>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</si>
  <si>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</si>
  <si>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</si>
  <si>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</si>
  <si>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</si>
  <si>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</si>
  <si>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</si>
  <si>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</si>
  <si>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</si>
  <si>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</si>
  <si>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</si>
  <si>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</si>
  <si>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</si>
  <si>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</si>
  <si>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</si>
  <si>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</si>
  <si>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</si>
  <si>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</si>
  <si>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</si>
  <si>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</si>
  <si>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</si>
  <si>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</si>
  <si>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</si>
  <si>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</si>
  <si>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</si>
  <si>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</si>
  <si>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</si>
  <si>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</si>
  <si>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</si>
  <si>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</si>
  <si>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</si>
  <si>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</si>
  <si>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</si>
  <si>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</si>
  <si>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</si>
  <si>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</si>
  <si>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</si>
  <si>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</si>
  <si>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</si>
  <si>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</si>
  <si>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</si>
  <si>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</si>
  <si>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</si>
  <si>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</si>
  <si>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</si>
  <si>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</si>
  <si>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</si>
  <si>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</si>
  <si>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</si>
  <si>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</si>
  <si>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</si>
  <si>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</si>
  <si>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</si>
  <si>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</si>
  <si>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</si>
  <si>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</si>
  <si>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</si>
  <si>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</si>
  <si>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</si>
  <si>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</si>
  <si>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</si>
  <si>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</si>
  <si>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</si>
  <si>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</si>
  <si>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</si>
  <si>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</si>
  <si>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</si>
  <si>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</si>
  <si>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</si>
  <si>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</si>
  <si>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</si>
  <si>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</si>
  <si>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</si>
  <si>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</si>
  <si>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</si>
  <si>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</si>
  <si>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</si>
  <si>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</si>
  <si>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</si>
  <si>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</si>
  <si>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</si>
  <si>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</si>
  <si>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</si>
  <si>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</si>
  <si>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</si>
  <si>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</si>
  <si>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</si>
  <si>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</si>
  <si>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</si>
  <si>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</si>
  <si>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</si>
  <si>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</si>
  <si>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</si>
  <si>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</si>
  <si>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</si>
  <si>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</si>
  <si>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</si>
  <si>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</si>
  <si>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</si>
  <si>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</si>
  <si>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</si>
  <si>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</si>
  <si>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</si>
  <si>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</si>
  <si>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</si>
  <si>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</si>
  <si>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</si>
  <si>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</si>
  <si>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</si>
  <si>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</si>
  <si>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</si>
  <si>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</si>
  <si>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</si>
  <si>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</si>
  <si>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</si>
  <si>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</si>
  <si>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</si>
  <si>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</si>
  <si>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</si>
  <si>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</si>
  <si>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</si>
  <si>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</si>
  <si>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</si>
  <si>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</si>
  <si>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</si>
  <si>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</si>
  <si>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</si>
  <si>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</si>
  <si>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</si>
  <si>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</si>
  <si>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</si>
  <si>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</si>
  <si>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</si>
  <si>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</si>
  <si>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</si>
  <si>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</si>
  <si>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</si>
  <si>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</si>
  <si>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</si>
  <si>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</si>
  <si>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</si>
  <si>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</si>
  <si>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</si>
  <si>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</si>
  <si>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</si>
  <si>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</si>
  <si>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</si>
  <si>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</si>
  <si>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</si>
  <si>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</si>
  <si>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</si>
  <si>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</si>
  <si>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</si>
  <si>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</si>
  <si>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</si>
  <si>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</si>
  <si>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</si>
  <si>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</si>
  <si>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</si>
  <si>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</si>
  <si>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</si>
  <si>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</si>
  <si>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</si>
  <si>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</si>
  <si>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</si>
  <si>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</si>
  <si>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</si>
  <si>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</si>
  <si>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</si>
  <si>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</si>
  <si>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</si>
  <si>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</si>
  <si>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</si>
  <si>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</si>
  <si>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</si>
  <si>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</si>
  <si>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</si>
  <si>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</si>
  <si>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</si>
  <si>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</si>
  <si>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</si>
  <si>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</si>
  <si>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</si>
  <si>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</si>
  <si>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</si>
  <si>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</si>
  <si>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</si>
  <si>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</si>
  <si>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</si>
  <si>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</si>
  <si>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</si>
  <si>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</si>
  <si>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</si>
  <si>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</si>
  <si>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</si>
  <si>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</si>
  <si>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</si>
  <si>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</si>
  <si>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</si>
  <si>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</si>
  <si>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</si>
  <si>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</si>
  <si>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</si>
  <si>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</si>
  <si>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</si>
  <si>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</si>
  <si>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</si>
  <si>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</si>
  <si>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</si>
  <si>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</si>
  <si>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</si>
  <si>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</si>
  <si>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</si>
  <si>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</si>
  <si>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</si>
  <si>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</si>
  <si>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</si>
  <si>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</si>
  <si>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</si>
  <si>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</si>
  <si>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</si>
  <si>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</si>
  <si>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</si>
  <si>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</si>
  <si>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</si>
  <si>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</si>
  <si>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</si>
  <si>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</si>
  <si>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</si>
  <si>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</si>
  <si>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</si>
  <si>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</si>
  <si>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</si>
  <si>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</si>
  <si>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</si>
  <si>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</si>
  <si>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</si>
  <si>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</si>
  <si>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</si>
  <si>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</si>
  <si>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</si>
  <si>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</si>
  <si>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</si>
  <si>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</si>
  <si>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</si>
  <si>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</si>
  <si>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</si>
  <si>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</si>
  <si>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</si>
  <si>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</si>
  <si>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</si>
  <si>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</si>
  <si>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</si>
  <si>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</si>
  <si>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</si>
  <si>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</si>
  <si>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</si>
  <si>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</si>
  <si>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</si>
  <si>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</si>
  <si>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</si>
  <si>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</si>
  <si>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</si>
  <si>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</si>
  <si>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</si>
  <si>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</si>
  <si>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</si>
  <si>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</si>
  <si>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</si>
  <si>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</si>
  <si>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</si>
  <si>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</si>
  <si>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</si>
  <si>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</si>
  <si>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</si>
  <si>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</si>
  <si>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</si>
  <si>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</si>
  <si>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</si>
  <si>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</si>
  <si>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</si>
  <si>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</si>
  <si>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</si>
  <si>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</si>
  <si>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</si>
  <si>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</si>
  <si>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</si>
  <si>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</si>
  <si>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</si>
  <si>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</si>
  <si>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</si>
  <si>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</si>
  <si>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</si>
  <si>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</si>
  <si>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</si>
  <si>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</si>
  <si>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</si>
  <si>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</si>
  <si>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</si>
  <si>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</si>
  <si>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</si>
  <si>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</si>
  <si>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</si>
  <si>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</si>
  <si>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</si>
  <si>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</si>
  <si>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</si>
  <si>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</si>
  <si>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</si>
  <si>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</si>
  <si>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</si>
  <si>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</si>
  <si>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</si>
  <si>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</si>
  <si>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</si>
  <si>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</si>
  <si>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</si>
  <si>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</si>
  <si>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</si>
  <si>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</si>
  <si>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</si>
  <si>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</si>
  <si>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</si>
  <si>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</si>
  <si>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</si>
  <si>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</si>
  <si>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</si>
  <si>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</si>
  <si>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</si>
  <si>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</si>
  <si>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</si>
  <si>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</si>
  <si>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</si>
  <si>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</si>
  <si>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</si>
  <si>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</si>
  <si>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</si>
  <si>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</si>
  <si>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</si>
  <si>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</si>
  <si>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</si>
  <si>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</si>
  <si>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</si>
  <si>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</si>
  <si>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</si>
  <si>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</si>
  <si>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</si>
  <si>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</si>
  <si>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</si>
  <si>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</si>
  <si>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</si>
  <si>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</si>
  <si>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</si>
  <si>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</si>
  <si>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</si>
  <si>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</si>
  <si>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</si>
  <si>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</si>
  <si>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</si>
  <si>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</si>
  <si>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</si>
  <si>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</si>
  <si>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</si>
  <si>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</si>
  <si>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</si>
  <si>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</si>
  <si>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</si>
  <si>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</si>
  <si>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</si>
  <si>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</si>
  <si>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</si>
  <si>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</si>
  <si>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</si>
  <si>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</si>
  <si>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</si>
  <si>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</si>
  <si>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</si>
  <si>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</si>
  <si>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</si>
  <si>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</si>
  <si>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</si>
  <si>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</si>
  <si>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</si>
  <si>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</si>
  <si>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</si>
  <si>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</si>
  <si>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</si>
  <si>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</si>
  <si>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</si>
  <si>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</si>
  <si>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</si>
  <si>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</si>
  <si>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</si>
  <si>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</si>
  <si>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</si>
  <si>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</si>
  <si>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</si>
  <si>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</si>
  <si>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</si>
  <si>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</si>
  <si>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</si>
  <si>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</si>
  <si>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</si>
  <si>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</si>
  <si>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</si>
  <si>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</si>
  <si>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</si>
  <si>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</si>
  <si>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</si>
  <si>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</si>
  <si>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</si>
  <si>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</si>
  <si>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</si>
  <si>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</si>
  <si>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</si>
  <si>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</si>
  <si>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</si>
  <si>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</si>
  <si>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</si>
  <si>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</si>
  <si>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</si>
  <si>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</si>
  <si>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</si>
  <si>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</si>
  <si>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</si>
  <si>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</si>
  <si>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</si>
  <si>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</si>
  <si>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</si>
  <si>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</si>
  <si>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</si>
  <si>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</si>
  <si>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</si>
  <si>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</si>
  <si>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</si>
  <si>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</si>
  <si>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</si>
  <si>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</si>
  <si>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</si>
  <si>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</si>
  <si>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</si>
  <si>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</si>
  <si>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</si>
  <si>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</si>
  <si>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</si>
  <si>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</si>
  <si>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</si>
  <si>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</si>
  <si>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</si>
  <si>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</si>
  <si>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</si>
  <si>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</si>
  <si>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</si>
  <si>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</si>
  <si>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</si>
  <si>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</si>
  <si>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</si>
  <si>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</si>
  <si>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</si>
  <si>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</si>
  <si>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</si>
  <si>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</si>
  <si>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</si>
  <si>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</si>
  <si>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</si>
  <si>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</si>
  <si>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</si>
  <si>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</si>
  <si>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</si>
  <si>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</si>
  <si>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</si>
  <si>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</si>
  <si>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</si>
  <si>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</si>
  <si>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</si>
  <si>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</si>
  <si>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</si>
  <si>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</si>
  <si>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</si>
  <si>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</si>
  <si>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</si>
  <si>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</si>
  <si>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</si>
  <si>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</si>
  <si>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</si>
  <si>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</si>
  <si>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</si>
  <si>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</si>
  <si>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</si>
  <si>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</si>
  <si>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</si>
  <si>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</si>
  <si>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</si>
  <si>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</si>
  <si>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</si>
  <si>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</si>
  <si>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</si>
  <si>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</si>
  <si>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</si>
  <si>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</si>
  <si>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</si>
  <si>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</si>
  <si>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</si>
  <si>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</si>
  <si>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</si>
  <si>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</si>
  <si>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</si>
  <si>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</si>
  <si>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</si>
  <si>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</si>
  <si>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</si>
  <si>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</si>
  <si>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</si>
  <si>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</si>
  <si>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</si>
  <si>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</si>
  <si>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</si>
  <si>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</si>
  <si>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</si>
  <si>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</si>
  <si>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</si>
  <si>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</si>
  <si>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</si>
  <si>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</si>
  <si>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</si>
  <si>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</si>
  <si>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</si>
  <si>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</si>
  <si>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</si>
  <si>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</si>
  <si>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</si>
  <si>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</si>
  <si>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</si>
  <si>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</si>
  <si>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</si>
  <si>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</si>
  <si>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</si>
  <si>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</si>
  <si>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</si>
  <si>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</si>
  <si>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</si>
  <si>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</si>
  <si>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</si>
  <si>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</si>
  <si>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</si>
  <si>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</si>
  <si>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</si>
  <si>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</si>
  <si>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</si>
  <si>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</si>
  <si>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</si>
  <si>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</si>
  <si>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</si>
  <si>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</si>
  <si>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</si>
  <si>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</si>
  <si>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</si>
  <si>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</si>
  <si>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</si>
  <si>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</si>
  <si>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</si>
  <si>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</si>
  <si>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</si>
  <si>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</si>
  <si>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</si>
  <si>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</si>
  <si>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</si>
  <si>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</si>
  <si>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</si>
  <si>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</si>
  <si>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</si>
  <si>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</si>
  <si>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</si>
  <si>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</si>
  <si>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</si>
  <si>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</si>
  <si>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</si>
  <si>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</si>
  <si>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</si>
  <si>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</si>
  <si>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</si>
  <si>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</si>
  <si>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</si>
  <si>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</si>
  <si>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</si>
  <si>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</si>
  <si>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</si>
  <si>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</si>
  <si>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</si>
  <si>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</si>
  <si>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</si>
  <si>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</si>
  <si>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</si>
  <si>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</si>
  <si>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</si>
  <si>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</si>
  <si>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</si>
  <si>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</si>
  <si>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</si>
  <si>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</si>
  <si>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</si>
  <si>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</si>
  <si>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</si>
  <si>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</si>
  <si>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</si>
  <si>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</si>
  <si>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</si>
  <si>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</si>
  <si>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</si>
  <si>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</si>
  <si>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</si>
  <si>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</si>
  <si>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</si>
  <si>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</si>
  <si>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</si>
  <si>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</si>
  <si>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</si>
  <si>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</si>
  <si>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</si>
  <si>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</si>
  <si>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</si>
  <si>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</si>
  <si>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</si>
  <si>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</si>
  <si>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</si>
  <si>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</si>
  <si>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</si>
  <si>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</si>
  <si>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</si>
  <si>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</si>
  <si>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</si>
  <si>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</si>
  <si>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</si>
  <si>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</si>
  <si>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</si>
  <si>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</si>
  <si>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</si>
  <si>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</si>
  <si>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</si>
  <si>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</si>
  <si>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</si>
  <si>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</si>
  <si>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</si>
  <si>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</si>
  <si>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</si>
  <si>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</si>
  <si>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</si>
  <si>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</si>
  <si>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</si>
  <si>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</si>
  <si>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</si>
  <si>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</si>
  <si>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</si>
  <si>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</si>
  <si>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</si>
  <si>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</si>
  <si>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</si>
  <si>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</si>
  <si>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</si>
  <si>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</si>
  <si>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</si>
  <si>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</si>
  <si>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</si>
  <si>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</si>
  <si>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</si>
  <si>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</si>
  <si>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</si>
  <si>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</si>
  <si>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</si>
  <si>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</si>
  <si>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</si>
  <si>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</si>
  <si>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</si>
  <si>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</si>
  <si>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</si>
  <si>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</si>
  <si>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</si>
  <si>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</si>
  <si>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</si>
  <si>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</si>
  <si>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</si>
  <si>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</si>
  <si>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</si>
  <si>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</si>
  <si>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</si>
  <si>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</si>
  <si>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</si>
  <si>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</si>
  <si>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</si>
  <si>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</si>
  <si>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</si>
  <si>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</si>
  <si>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</si>
  <si>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</si>
  <si>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</si>
  <si>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</si>
  <si>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</si>
  <si>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</si>
  <si>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</si>
  <si>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</si>
  <si>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</si>
  <si>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</si>
  <si>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</si>
  <si>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</si>
  <si>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</si>
  <si>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</si>
  <si>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</si>
  <si>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</si>
  <si>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</si>
  <si>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</si>
  <si>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</si>
  <si>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</si>
  <si>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</si>
  <si>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</si>
  <si>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</si>
  <si>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</si>
  <si>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</si>
  <si>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</si>
  <si>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</si>
  <si>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</si>
  <si>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</si>
  <si>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</si>
  <si>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</si>
  <si>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</si>
  <si>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</si>
  <si>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</si>
  <si>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</si>
  <si>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</si>
  <si>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</si>
  <si>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</si>
  <si>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</si>
  <si>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</si>
  <si>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</si>
  <si>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</si>
  <si>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</si>
  <si>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</si>
  <si>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</si>
  <si>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</si>
  <si>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</si>
  <si>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</si>
  <si>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</si>
  <si>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</si>
  <si>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</si>
  <si>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</si>
  <si>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</si>
  <si>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</si>
  <si>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</si>
  <si>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</si>
  <si>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</si>
  <si>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</si>
  <si>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</si>
  <si>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</si>
  <si>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</si>
  <si>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</si>
  <si>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</si>
  <si>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</si>
  <si>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</si>
  <si>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</si>
  <si>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</si>
  <si>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</si>
  <si>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</si>
  <si>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</si>
  <si>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</si>
  <si>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</si>
  <si>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</si>
  <si>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</si>
  <si>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</si>
  <si>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</si>
  <si>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</si>
  <si>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</si>
  <si>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</si>
  <si>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</si>
  <si>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</si>
  <si>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</si>
  <si>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</si>
  <si>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</si>
  <si>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</si>
  <si>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</si>
  <si>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</si>
  <si>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</si>
  <si>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</si>
  <si>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</si>
  <si>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</si>
  <si>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</si>
  <si>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</si>
  <si>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</si>
  <si>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</si>
  <si>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</si>
  <si>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</si>
  <si>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</si>
  <si>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</si>
  <si>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</si>
  <si>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</si>
  <si>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</si>
  <si>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</si>
  <si>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</si>
  <si>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</si>
  <si>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</si>
  <si>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</si>
  <si>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</si>
  <si>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</si>
  <si>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</si>
  <si>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</si>
  <si>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</si>
  <si>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</si>
  <si>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</si>
  <si>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</si>
  <si>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</si>
  <si>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</si>
  <si>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</si>
  <si>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</si>
  <si>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</si>
  <si>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</si>
  <si>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</si>
  <si>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</si>
  <si>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</si>
  <si>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</si>
  <si>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</si>
  <si>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</si>
  <si>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</si>
  <si>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</si>
  <si>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</si>
  <si>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</si>
  <si>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</si>
  <si>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</si>
  <si>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</si>
  <si>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</si>
  <si>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</si>
  <si>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</si>
  <si>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</si>
  <si>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</si>
  <si>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</si>
  <si>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</si>
  <si>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</si>
  <si>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</si>
  <si>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</si>
  <si>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</si>
  <si>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</si>
  <si>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</si>
  <si>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</si>
  <si>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</si>
  <si>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</si>
  <si>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</si>
  <si>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</si>
  <si>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</si>
  <si>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</si>
  <si>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</si>
  <si>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</si>
  <si>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</si>
  <si>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</si>
  <si>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</si>
  <si>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</si>
  <si>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</si>
  <si>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</si>
  <si>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</si>
  <si>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</si>
  <si>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</si>
  <si>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</si>
  <si>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</si>
  <si>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</si>
  <si>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</si>
  <si>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</si>
  <si>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</si>
  <si>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</si>
  <si>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</si>
  <si>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</si>
  <si>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</si>
  <si>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</si>
  <si>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</si>
  <si>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</si>
  <si>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</si>
  <si>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</si>
  <si>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</si>
  <si>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</si>
  <si>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</si>
  <si>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</si>
  <si>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</si>
  <si>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</si>
  <si>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</si>
  <si>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</si>
  <si>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</si>
  <si>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</si>
  <si>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</si>
  <si>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</si>
  <si>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</si>
  <si>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</si>
  <si>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</si>
  <si>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</si>
  <si>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</si>
  <si>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</si>
  <si>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</si>
  <si>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</si>
  <si>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</si>
  <si>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</si>
  <si>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</si>
  <si>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</si>
  <si>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</si>
  <si>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</si>
  <si>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</si>
  <si>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</si>
  <si>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</si>
  <si>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</si>
  <si>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</si>
  <si>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</si>
  <si>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</si>
  <si>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</si>
  <si>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</si>
  <si>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</si>
  <si>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</si>
  <si>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</si>
  <si>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</si>
  <si>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</si>
  <si>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</si>
  <si>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</si>
  <si>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</si>
  <si>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</si>
  <si>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</si>
  <si>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</si>
  <si>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</si>
  <si>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</si>
  <si>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</si>
  <si>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</si>
  <si>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</si>
  <si>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</si>
  <si>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</si>
  <si>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</si>
  <si>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</si>
  <si>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</si>
  <si>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</si>
  <si>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</si>
  <si>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</si>
  <si>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</si>
  <si>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</si>
  <si>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</si>
  <si>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</si>
  <si>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</si>
  <si>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</si>
  <si>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</si>
  <si>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</si>
  <si>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</si>
  <si>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</si>
  <si>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</si>
  <si>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</si>
  <si>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</si>
  <si>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</si>
  <si>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</si>
  <si>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</si>
  <si>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</si>
  <si>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</si>
  <si>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</si>
  <si>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</si>
  <si>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</si>
  <si>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</si>
  <si>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</si>
  <si>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</si>
  <si>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</si>
  <si>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</si>
  <si>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</si>
  <si>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</si>
  <si>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</si>
  <si>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</si>
  <si>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</si>
  <si>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</si>
  <si>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</si>
  <si>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</si>
  <si>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</si>
  <si>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</si>
  <si>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</si>
  <si>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</si>
  <si>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</si>
  <si>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</si>
  <si>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</si>
  <si>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</si>
  <si>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</si>
  <si>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</si>
  <si>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</si>
  <si>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</si>
  <si>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</si>
  <si>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</si>
  <si>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</si>
  <si>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</si>
  <si>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</si>
  <si>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</si>
  <si>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</si>
  <si>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</si>
  <si>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</si>
  <si>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</si>
  <si>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</si>
  <si>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</si>
  <si>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</si>
  <si>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</si>
  <si>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</si>
  <si>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</si>
  <si>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</si>
  <si>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</si>
  <si>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</si>
  <si>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</si>
  <si>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</si>
  <si>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</si>
  <si>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</si>
  <si>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</si>
  <si>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</si>
  <si>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</si>
  <si>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</si>
  <si>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</si>
  <si>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</si>
  <si>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</si>
  <si>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</si>
  <si>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</si>
  <si>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</si>
  <si>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</si>
  <si>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</si>
  <si>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</si>
  <si>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</si>
  <si>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</si>
  <si>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</si>
  <si>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</si>
  <si>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</si>
  <si>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</si>
  <si>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</si>
  <si>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</si>
  <si>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</si>
  <si>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</si>
  <si>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</si>
  <si>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</si>
  <si>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</si>
  <si>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</si>
  <si>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</si>
  <si>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</si>
  <si>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</si>
  <si>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</si>
  <si>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</si>
  <si>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</si>
  <si>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</si>
  <si>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</si>
  <si>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</si>
  <si>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</si>
  <si>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</si>
  <si>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</si>
  <si>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</si>
  <si>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</si>
  <si>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</si>
  <si>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</si>
  <si>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</si>
  <si>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</si>
  <si>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</si>
  <si>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</si>
  <si>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</si>
  <si>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</si>
  <si>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</si>
  <si>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</si>
  <si>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</si>
  <si>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</si>
  <si>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</si>
  <si>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</si>
  <si>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</si>
  <si>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</si>
  <si>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</si>
  <si>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</si>
  <si>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</si>
  <si>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</si>
  <si>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</si>
  <si>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</si>
  <si>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</si>
  <si>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</si>
  <si>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</si>
  <si>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</si>
  <si>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</si>
  <si>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</si>
  <si>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</si>
  <si>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</si>
  <si>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</si>
  <si>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</si>
  <si>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</si>
  <si>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</si>
  <si>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</si>
  <si>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</si>
  <si>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</si>
  <si>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</si>
  <si>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</si>
  <si>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</si>
  <si>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</si>
  <si>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</si>
  <si>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</si>
  <si>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</si>
  <si>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</si>
  <si>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</si>
  <si>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</si>
  <si>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</si>
  <si>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</si>
  <si>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</si>
  <si>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</si>
  <si>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</si>
  <si>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</si>
  <si>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</si>
  <si>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</si>
  <si>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</si>
  <si>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</si>
  <si>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</si>
  <si>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</si>
  <si>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</si>
  <si>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</si>
  <si>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</si>
  <si>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</si>
  <si>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</si>
  <si>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</si>
  <si>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</si>
  <si>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</si>
  <si>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</si>
  <si>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</si>
  <si>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</si>
  <si>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</si>
  <si>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</si>
  <si>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</si>
  <si>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</si>
  <si>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</si>
  <si>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</si>
  <si>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</si>
  <si>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</si>
  <si>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</si>
  <si>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</si>
  <si>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</si>
  <si>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</si>
  <si>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</si>
  <si>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</si>
  <si>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</si>
  <si>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</si>
  <si>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</si>
  <si>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</si>
  <si>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</si>
  <si>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</si>
  <si>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</si>
  <si>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</si>
  <si>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</si>
  <si>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</si>
  <si>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</si>
  <si>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</si>
  <si>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</si>
  <si>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</si>
  <si>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</si>
  <si>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</si>
  <si>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</si>
  <si>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</si>
  <si>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</si>
  <si>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</si>
  <si>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</si>
  <si>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</si>
  <si>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</si>
  <si>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</si>
  <si>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</si>
  <si>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</si>
  <si>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</si>
  <si>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</si>
  <si>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</si>
  <si>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</si>
  <si>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</si>
  <si>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</si>
  <si>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</si>
  <si>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</si>
  <si>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</si>
  <si>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</si>
  <si>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</si>
  <si>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</si>
  <si>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</si>
  <si>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</si>
  <si>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</si>
  <si>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</si>
  <si>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</si>
  <si>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</si>
  <si>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</si>
  <si>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</si>
  <si>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</si>
  <si>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</si>
  <si>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</si>
  <si>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</si>
  <si>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</si>
  <si>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</si>
  <si>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</si>
  <si>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</si>
  <si>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</si>
  <si>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</si>
  <si>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</si>
  <si>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</si>
  <si>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</si>
  <si>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</si>
  <si>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</si>
  <si>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</si>
  <si>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</si>
  <si>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</si>
  <si>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</si>
  <si>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</si>
  <si>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</si>
  <si>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</si>
  <si>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</si>
  <si>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</si>
  <si>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</si>
  <si>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</si>
  <si>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</si>
  <si>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</si>
  <si>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</si>
  <si>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</si>
  <si>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</si>
  <si>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</si>
  <si>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</si>
  <si>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</si>
  <si>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</si>
  <si>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</si>
  <si>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</si>
  <si>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</si>
  <si>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</si>
  <si>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</si>
  <si>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</si>
  <si>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</si>
  <si>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</si>
  <si>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</si>
  <si>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</si>
  <si>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</si>
  <si>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</si>
  <si>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</si>
  <si>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</si>
  <si>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</si>
  <si>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</si>
  <si>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</si>
  <si>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</si>
  <si>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</si>
  <si>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</si>
  <si>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</si>
  <si>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</si>
  <si>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</si>
  <si>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</si>
  <si>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</si>
  <si>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</si>
  <si>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</si>
  <si>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</si>
  <si>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</si>
  <si>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</si>
  <si>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</si>
  <si>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</si>
  <si>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</si>
  <si>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</si>
  <si>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</si>
  <si>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</si>
  <si>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</si>
  <si>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</si>
  <si>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</si>
  <si>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</si>
  <si>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</si>
  <si>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</si>
  <si>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</si>
  <si>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</si>
  <si>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</si>
  <si>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</si>
  <si>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</si>
  <si>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</si>
  <si>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</si>
  <si>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</si>
  <si>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</si>
  <si>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</si>
  <si>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</si>
  <si>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</si>
  <si>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</si>
  <si>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</si>
  <si>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</si>
  <si>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</si>
  <si>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</si>
  <si>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</si>
  <si>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</si>
  <si>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</si>
  <si>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</si>
  <si>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</si>
  <si>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</si>
  <si>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</si>
  <si>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</si>
  <si>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</si>
  <si>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</si>
  <si>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</si>
  <si>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</si>
  <si>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</si>
  <si>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</si>
  <si>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</si>
  <si>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</si>
  <si>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</si>
  <si>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</si>
  <si>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</si>
  <si>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</si>
  <si>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</si>
  <si>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</si>
  <si>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</si>
  <si>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</si>
  <si>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</si>
  <si>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</si>
  <si>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</si>
  <si>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</si>
  <si>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</si>
  <si>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</si>
  <si>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</si>
  <si>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</si>
  <si>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</si>
  <si>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</si>
  <si>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</si>
  <si>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</si>
  <si>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</si>
  <si>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</si>
  <si>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</si>
  <si>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</si>
  <si>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</si>
  <si>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</si>
  <si>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</si>
  <si>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</si>
  <si>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</si>
  <si>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</si>
  <si>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</si>
  <si>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</si>
  <si>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</si>
  <si>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</si>
  <si>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</si>
  <si>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</si>
  <si>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</si>
  <si>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</si>
  <si>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</si>
  <si>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</si>
  <si>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</si>
  <si>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</si>
  <si>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</si>
  <si>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</si>
  <si>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</si>
  <si>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</si>
  <si>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</si>
  <si>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</si>
  <si>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</si>
  <si>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</si>
  <si>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</si>
  <si>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</si>
  <si>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</si>
  <si>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</si>
  <si>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</si>
  <si>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</si>
  <si>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</si>
  <si>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</si>
  <si>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</si>
  <si>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</si>
  <si>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</si>
  <si>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</si>
  <si>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</si>
  <si>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</si>
  <si>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</si>
  <si>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</si>
  <si>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</si>
  <si>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</si>
  <si>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</si>
  <si>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</si>
  <si>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</si>
  <si>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</si>
  <si>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</si>
  <si>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</si>
  <si>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</si>
  <si>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</si>
  <si>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</si>
  <si>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</si>
  <si>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</si>
  <si>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</si>
  <si>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</si>
  <si>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</si>
  <si>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</si>
  <si>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</si>
  <si>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</si>
  <si>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</si>
  <si>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</si>
  <si>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</si>
  <si>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</si>
  <si>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</si>
  <si>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</si>
  <si>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</si>
  <si>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</si>
  <si>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</si>
  <si>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</si>
  <si>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</si>
  <si>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</si>
  <si>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</si>
  <si>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</si>
  <si>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</si>
  <si>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</si>
  <si>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</si>
  <si>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</si>
  <si>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</si>
  <si>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</si>
  <si>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</si>
  <si>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</si>
  <si>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</si>
  <si>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</si>
  <si>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</si>
  <si>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</si>
  <si>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</si>
  <si>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</si>
  <si>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</si>
  <si>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</si>
  <si>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</si>
  <si>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</si>
  <si>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</si>
  <si>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</si>
  <si>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</si>
  <si>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</si>
  <si>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</si>
  <si>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</si>
  <si>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</si>
  <si>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</si>
  <si>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</si>
  <si>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</si>
  <si>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</si>
  <si>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</si>
  <si>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</si>
  <si>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</si>
  <si>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</si>
  <si>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</si>
  <si>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</si>
  <si>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</si>
  <si>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</si>
  <si>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</si>
  <si>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</si>
  <si>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</si>
  <si>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</si>
  <si>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</si>
  <si>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</si>
  <si>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</si>
  <si>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</si>
  <si>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</si>
  <si>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</si>
  <si>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</si>
  <si>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</si>
  <si>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</si>
  <si>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</si>
  <si>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</si>
  <si>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</si>
  <si>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</si>
  <si>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</si>
  <si>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</si>
  <si>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</si>
  <si>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</si>
  <si>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</si>
  <si>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</si>
  <si>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</si>
  <si>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</si>
  <si>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</si>
  <si>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</si>
  <si>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</si>
  <si>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</si>
  <si>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</si>
  <si>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</si>
  <si>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</si>
  <si>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</si>
  <si>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</si>
  <si>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</si>
  <si>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</si>
  <si>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</si>
  <si>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</si>
  <si>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</si>
  <si>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</si>
  <si>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</si>
  <si>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</si>
  <si>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</si>
  <si>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</si>
  <si>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</si>
  <si>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</si>
  <si>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</si>
  <si>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</si>
  <si>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</si>
  <si>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</si>
  <si>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</si>
  <si>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</si>
  <si>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</si>
  <si>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</si>
  <si>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</si>
  <si>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</si>
  <si>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</si>
  <si>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</si>
  <si>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</si>
  <si>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</si>
  <si>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</si>
  <si>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</si>
  <si>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</si>
  <si>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</si>
  <si>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</si>
  <si>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</si>
  <si>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</si>
  <si>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</si>
  <si>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</si>
  <si>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</si>
  <si>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</si>
  <si>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</si>
  <si>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</si>
  <si>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</si>
  <si>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</si>
  <si>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</si>
  <si>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</si>
  <si>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</si>
  <si>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</si>
  <si>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</si>
  <si>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</si>
  <si>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</si>
  <si>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</si>
  <si>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</si>
  <si>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</si>
  <si>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</si>
  <si>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</si>
  <si>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</si>
  <si>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</si>
  <si>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</si>
  <si>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</si>
  <si>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</si>
  <si>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</si>
  <si>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</si>
  <si>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</si>
  <si>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</si>
  <si>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</si>
  <si>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</si>
  <si>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</si>
  <si>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</si>
  <si>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</si>
  <si>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</si>
  <si>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</si>
  <si>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</si>
  <si>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</si>
  <si>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</si>
  <si>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</si>
  <si>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</si>
  <si>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</si>
  <si>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</si>
  <si>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</si>
  <si>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</si>
  <si>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</si>
  <si>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</si>
  <si>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</si>
  <si>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</si>
  <si>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</si>
  <si>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</si>
  <si>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</si>
  <si>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</si>
  <si>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</si>
  <si>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</si>
  <si>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</si>
  <si>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</si>
  <si>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</si>
  <si>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</si>
  <si>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</si>
  <si>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</si>
  <si>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</si>
  <si>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</si>
  <si>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</si>
  <si>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</si>
  <si>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</si>
  <si>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</si>
  <si>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</si>
  <si>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</si>
  <si>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</si>
  <si>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</si>
  <si>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</si>
  <si>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</si>
  <si>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</si>
  <si>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</si>
  <si>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</si>
  <si>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</si>
  <si>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</si>
  <si>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</si>
  <si>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</si>
  <si>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</si>
  <si>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</si>
  <si>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</si>
  <si>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</si>
  <si>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</si>
  <si>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</si>
  <si>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</si>
  <si>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</si>
  <si>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</si>
  <si>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</si>
  <si>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</si>
  <si>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</si>
  <si>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</si>
  <si>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</si>
  <si>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</si>
  <si>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</si>
  <si>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</si>
  <si>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</si>
  <si>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</si>
  <si>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</si>
  <si>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</si>
  <si>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</si>
  <si>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</si>
  <si>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</si>
  <si>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</si>
  <si>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</si>
  <si>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</si>
  <si>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</si>
  <si>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</si>
  <si>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</si>
  <si>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</si>
  <si>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</si>
  <si>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</si>
  <si>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</si>
  <si>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</si>
  <si>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</si>
  <si>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</si>
  <si>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</si>
  <si>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</si>
  <si>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</si>
  <si>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</si>
  <si>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</si>
  <si>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</si>
  <si>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</si>
  <si>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</si>
  <si>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</si>
  <si>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</si>
  <si>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</si>
  <si>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</si>
  <si>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</si>
  <si>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</si>
  <si>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</si>
  <si>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</si>
  <si>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</si>
  <si>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</si>
  <si>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</si>
  <si>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</si>
  <si>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</si>
  <si>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</si>
  <si>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</si>
  <si>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</si>
  <si>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</si>
  <si>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</si>
  <si>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</si>
  <si>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</si>
  <si>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</si>
  <si>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</si>
  <si>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</si>
  <si>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</si>
  <si>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</si>
  <si>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</si>
  <si>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</si>
  <si>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</si>
  <si>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</si>
  <si>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</si>
  <si>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</si>
  <si>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</si>
  <si>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</si>
  <si>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</si>
  <si>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</si>
  <si>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</si>
  <si>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</si>
  <si>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</si>
  <si>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</si>
  <si>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</si>
  <si>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</si>
  <si>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</si>
  <si>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</si>
  <si>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</si>
  <si>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</si>
  <si>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</si>
  <si>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</si>
  <si>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</si>
  <si>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</si>
  <si>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</si>
  <si>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</si>
  <si>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</si>
  <si>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</si>
  <si>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</si>
  <si>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</si>
  <si>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</si>
  <si>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</si>
  <si>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</si>
  <si>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</si>
  <si>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</si>
  <si>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</si>
  <si>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</si>
  <si>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</si>
  <si>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</si>
  <si>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</si>
  <si>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</si>
  <si>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</si>
  <si>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</si>
  <si>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</si>
  <si>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</si>
  <si>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</si>
  <si>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</si>
  <si>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</si>
  <si>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</si>
  <si>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</si>
  <si>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</si>
  <si>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</si>
  <si>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</si>
  <si>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</si>
  <si>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</si>
  <si>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</si>
  <si>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</si>
  <si>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</si>
  <si>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</si>
  <si>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</si>
  <si>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</si>
  <si>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</si>
  <si>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</si>
  <si>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</si>
  <si>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</si>
  <si>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</si>
  <si>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</si>
  <si>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</si>
  <si>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</si>
  <si>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</si>
  <si>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</si>
  <si>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</si>
  <si>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</si>
  <si>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</si>
  <si>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</si>
  <si>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</si>
  <si>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</si>
  <si>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</si>
  <si>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</si>
  <si>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</si>
  <si>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</si>
  <si>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</si>
  <si>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</si>
  <si>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</si>
  <si>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</si>
  <si>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</si>
  <si>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</si>
  <si>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</si>
  <si>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</si>
  <si>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</si>
  <si>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</si>
  <si>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</si>
  <si>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</si>
  <si>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</si>
  <si>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</si>
  <si>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</si>
  <si>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</si>
  <si>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</si>
  <si>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</si>
  <si>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</si>
  <si>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</si>
  <si>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</si>
  <si>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</si>
  <si>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</si>
  <si>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</si>
  <si>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</si>
  <si>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</si>
  <si>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</si>
  <si>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</si>
  <si>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</si>
  <si>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</si>
  <si>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</si>
  <si>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</si>
  <si>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</si>
  <si>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</si>
  <si>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</si>
  <si>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</si>
  <si>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</si>
  <si>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</si>
  <si>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</si>
  <si>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</si>
  <si>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</si>
  <si>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</si>
  <si>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</si>
  <si>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</si>
  <si>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</si>
  <si>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</si>
  <si>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</si>
  <si>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</si>
  <si>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</si>
  <si>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</si>
  <si>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</si>
  <si>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</si>
  <si>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</si>
  <si>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</si>
  <si>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</si>
  <si>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</si>
  <si>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</si>
  <si>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</si>
  <si>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</si>
  <si>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</si>
  <si>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</si>
  <si>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</si>
  <si>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</si>
  <si>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</si>
  <si>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</si>
  <si>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</si>
  <si>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</si>
  <si>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</si>
  <si>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</si>
  <si>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</si>
  <si>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</si>
  <si>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</si>
  <si>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</si>
  <si>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</si>
  <si>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</si>
  <si>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</si>
  <si>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</si>
  <si>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</si>
  <si>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</si>
  <si>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</si>
  <si>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</si>
  <si>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</si>
  <si>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</si>
  <si>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</si>
  <si>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</si>
  <si>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</si>
  <si>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</si>
  <si>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</si>
  <si>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</si>
  <si>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</si>
  <si>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</si>
  <si>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</si>
  <si>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</si>
  <si>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</si>
  <si>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</si>
  <si>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</si>
  <si>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</si>
  <si>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</si>
  <si>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</si>
  <si>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</si>
  <si>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</si>
  <si>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</si>
  <si>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</si>
  <si>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</si>
  <si>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</si>
  <si>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</si>
  <si>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</si>
  <si>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</si>
  <si>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</si>
  <si>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</si>
  <si>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</si>
  <si>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</si>
  <si>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</si>
  <si>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</si>
  <si>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</si>
  <si>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</si>
  <si>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</si>
  <si>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</si>
  <si>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</si>
  <si>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</si>
  <si>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</si>
  <si>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</si>
  <si>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</si>
  <si>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</si>
  <si>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</si>
  <si>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</si>
  <si>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</si>
  <si>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</si>
  <si>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</si>
  <si>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</si>
  <si>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</si>
  <si>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</si>
  <si>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</si>
  <si>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</si>
  <si>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</si>
  <si>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</si>
  <si>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</si>
  <si>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</si>
  <si>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</si>
  <si>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</si>
  <si>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</si>
  <si>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</si>
  <si>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</si>
  <si>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</si>
  <si>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</si>
  <si>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</si>
  <si>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</si>
  <si>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</si>
  <si>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</si>
  <si>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</si>
  <si>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</si>
  <si>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</si>
  <si>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</si>
  <si>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</si>
  <si>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</si>
  <si>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</si>
  <si>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</si>
  <si>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</si>
  <si>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</si>
  <si>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</si>
  <si>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</si>
  <si>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</si>
  <si>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</si>
  <si>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</si>
  <si>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</si>
  <si>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</si>
  <si>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</si>
  <si>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</si>
  <si>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</si>
  <si>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</si>
  <si>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</si>
  <si>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</si>
  <si>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</si>
  <si>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</si>
  <si>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</si>
  <si>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</si>
  <si>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</si>
  <si>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</si>
  <si>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</si>
  <si>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</si>
  <si>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</si>
  <si>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</si>
  <si>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</si>
  <si>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</si>
  <si>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</si>
  <si>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</si>
  <si>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</si>
  <si>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</si>
  <si>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</si>
  <si>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</si>
  <si>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</si>
  <si>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</si>
  <si>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</si>
  <si>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</si>
  <si>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</si>
  <si>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</si>
  <si>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</si>
  <si>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</si>
  <si>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</si>
  <si>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</si>
  <si>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</si>
  <si>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</si>
  <si>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</si>
  <si>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</si>
  <si>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</si>
  <si>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</si>
  <si>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</si>
  <si>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</si>
  <si>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</si>
  <si>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</si>
  <si>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</si>
  <si>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</si>
  <si>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</si>
  <si>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</si>
  <si>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</si>
  <si>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</si>
  <si>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</si>
  <si>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</si>
  <si>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</si>
  <si>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</si>
  <si>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</si>
  <si>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</si>
  <si>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</si>
  <si>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</si>
  <si>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</si>
  <si>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</si>
  <si>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</si>
  <si>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</si>
  <si>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</si>
  <si>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</si>
  <si>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</si>
  <si>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</si>
  <si>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</si>
  <si>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</si>
  <si>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</si>
  <si>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</si>
  <si>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</si>
  <si>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</si>
  <si>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</si>
  <si>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</si>
  <si>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</si>
  <si>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</si>
  <si>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</si>
  <si>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</si>
  <si>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</si>
  <si>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</si>
  <si>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</si>
  <si>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</si>
  <si>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</si>
  <si>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</si>
  <si>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</si>
  <si>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</si>
  <si>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</si>
  <si>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</si>
  <si>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</si>
  <si>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</si>
  <si>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</si>
  <si>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</si>
  <si>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</si>
  <si>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</si>
  <si>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</si>
  <si>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</si>
  <si>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</si>
  <si>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</si>
  <si>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</si>
  <si>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</si>
  <si>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</si>
  <si>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</si>
  <si>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</si>
  <si>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</si>
  <si>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</si>
  <si>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</si>
  <si>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</si>
  <si>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</si>
  <si>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</si>
  <si>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</si>
  <si>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</si>
  <si>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</si>
  <si>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</si>
  <si>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</si>
  <si>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</si>
  <si>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</si>
  <si>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</si>
  <si>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</si>
  <si>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</si>
  <si>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</si>
  <si>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</si>
  <si>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</si>
  <si>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</si>
  <si>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</si>
  <si>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</si>
  <si>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</si>
  <si>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</si>
  <si>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</si>
  <si>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</si>
  <si>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</si>
  <si>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</si>
  <si>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</si>
  <si>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</si>
  <si>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</si>
  <si>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</si>
  <si>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</si>
  <si>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</si>
  <si>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</si>
  <si>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</si>
  <si>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</si>
  <si>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</si>
  <si>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</si>
  <si>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</si>
  <si>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</si>
  <si>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</si>
  <si>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</si>
  <si>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</si>
  <si>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</si>
  <si>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</si>
  <si>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</si>
  <si>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</si>
  <si>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</si>
  <si>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</si>
  <si>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</si>
  <si>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</si>
  <si>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</si>
  <si>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</si>
  <si>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</si>
  <si>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</si>
  <si>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</si>
  <si>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</si>
  <si>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</si>
  <si>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</si>
  <si>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</si>
  <si>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</si>
  <si>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</si>
  <si>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</si>
  <si>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</si>
  <si>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</si>
  <si>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</si>
  <si>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</si>
  <si>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</si>
  <si>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</si>
  <si>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</si>
  <si>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</si>
  <si>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</si>
  <si>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</si>
  <si>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</si>
  <si>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</si>
  <si>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</si>
  <si>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</si>
  <si>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</si>
  <si>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</si>
  <si>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</si>
  <si>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</si>
  <si>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</si>
  <si>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</si>
  <si>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</si>
  <si>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</si>
  <si>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</si>
  <si>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</si>
  <si>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</si>
  <si>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</si>
  <si>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</si>
  <si>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</si>
  <si>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</si>
  <si>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</si>
  <si>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</si>
  <si>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</si>
  <si>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</si>
  <si>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</si>
  <si>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</si>
  <si>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</si>
  <si>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</si>
  <si>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</si>
  <si>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</si>
  <si>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</si>
  <si>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</si>
  <si>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</si>
  <si>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</si>
  <si>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</si>
  <si>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</si>
  <si>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</si>
  <si>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</si>
  <si>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</si>
  <si>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</si>
  <si>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</si>
  <si>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</si>
  <si>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</si>
  <si>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</si>
  <si>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</si>
  <si>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</si>
  <si>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</si>
  <si>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</si>
  <si>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</si>
  <si>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</si>
  <si>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</si>
  <si>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</si>
  <si>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</si>
  <si>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</si>
  <si>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</si>
  <si>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</si>
  <si>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</si>
  <si>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</si>
  <si>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</si>
  <si>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</si>
  <si>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</si>
  <si>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</si>
  <si>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</si>
  <si>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</si>
  <si>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</si>
  <si>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</si>
  <si>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</si>
  <si>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</si>
  <si>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</si>
  <si>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</si>
  <si>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</si>
  <si>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</si>
  <si>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</si>
  <si>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</si>
  <si>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</si>
  <si>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</si>
  <si>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</si>
  <si>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</si>
  <si>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</si>
  <si>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</si>
  <si>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</si>
  <si>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</si>
  <si>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</si>
  <si>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</si>
  <si>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</si>
  <si>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</si>
  <si>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</si>
  <si>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</si>
  <si>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</si>
  <si>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</si>
  <si>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</si>
  <si>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</si>
  <si>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</si>
  <si>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</si>
  <si>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</si>
  <si>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</si>
  <si>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</si>
  <si>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</si>
  <si>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</si>
  <si>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</si>
  <si>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</si>
  <si>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</si>
  <si>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</si>
  <si>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</si>
  <si>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</si>
  <si>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</si>
  <si>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</si>
  <si>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</si>
  <si>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</si>
  <si>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</si>
  <si>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</si>
  <si>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</si>
  <si>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</si>
  <si>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</si>
  <si>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</si>
  <si>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</si>
  <si>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</si>
  <si>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</si>
  <si>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</si>
  <si>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</si>
  <si>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</si>
  <si>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</si>
  <si>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</si>
  <si>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</si>
  <si>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</si>
  <si>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</si>
  <si>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</si>
  <si>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</si>
  <si>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</si>
  <si>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</si>
  <si>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</si>
  <si>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</si>
  <si>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</si>
  <si>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</si>
  <si>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</si>
  <si>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</si>
  <si>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</si>
  <si>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</si>
  <si>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</si>
  <si>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</si>
  <si>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</si>
  <si>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</si>
  <si>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</si>
  <si>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</si>
  <si>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</si>
  <si>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</si>
  <si>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</si>
  <si>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</si>
  <si>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</si>
  <si>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</si>
  <si>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</si>
  <si>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</si>
  <si>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</si>
  <si>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</si>
  <si>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</si>
  <si>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</si>
  <si>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</si>
  <si>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</si>
  <si>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</si>
  <si>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</si>
  <si>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</si>
  <si>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</si>
  <si>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</si>
  <si>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</si>
  <si>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</si>
  <si>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</si>
  <si>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</si>
  <si>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</si>
  <si>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</si>
  <si>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</si>
  <si>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</si>
  <si>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</si>
  <si>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</si>
  <si>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</si>
  <si>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</si>
  <si>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</si>
  <si>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</si>
  <si>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</si>
  <si>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</si>
  <si>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</si>
  <si>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</si>
  <si>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</si>
  <si>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</si>
  <si>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</si>
  <si>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</si>
  <si>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</si>
  <si>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</si>
  <si>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</si>
  <si>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</si>
  <si>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</si>
  <si>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</si>
  <si>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</si>
  <si>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</si>
  <si>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</si>
  <si>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</si>
  <si>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</si>
  <si>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</si>
  <si>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</si>
  <si>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</si>
  <si>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</si>
  <si>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</si>
  <si>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</si>
  <si>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</si>
  <si>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</si>
  <si>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</si>
  <si>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</si>
  <si>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</si>
  <si>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</si>
  <si>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</si>
  <si>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</si>
  <si>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</si>
  <si>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</si>
  <si>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</si>
  <si>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</si>
  <si>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</si>
  <si>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</si>
  <si>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</si>
  <si>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</si>
  <si>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</si>
  <si>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</si>
  <si>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</si>
  <si>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</si>
  <si>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</si>
  <si>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</si>
  <si>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</si>
  <si>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</si>
  <si>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</si>
  <si>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</si>
  <si>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</si>
  <si>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</si>
  <si>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</si>
  <si>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</si>
  <si>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</si>
  <si>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</si>
  <si>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</si>
  <si>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</si>
  <si>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</si>
  <si>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</si>
  <si>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</si>
  <si>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</si>
  <si>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</si>
  <si>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</si>
  <si>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</si>
  <si>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</si>
  <si>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</si>
  <si>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</si>
  <si>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</si>
  <si>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</si>
  <si>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</si>
  <si>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</si>
  <si>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</si>
  <si>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</si>
  <si>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</si>
  <si>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</si>
  <si>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</si>
  <si>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</si>
  <si>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</si>
  <si>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</si>
  <si>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</si>
  <si>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</si>
  <si>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</si>
  <si>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</si>
  <si>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</si>
  <si>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</si>
  <si>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</si>
  <si>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</si>
  <si>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</si>
  <si>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</si>
  <si>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</si>
  <si>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</si>
  <si>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</si>
  <si>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</si>
  <si>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</si>
  <si>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</si>
  <si>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</si>
  <si>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</si>
  <si>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</si>
  <si>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</si>
  <si>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</si>
  <si>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</si>
  <si>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</si>
  <si>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</si>
  <si>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</si>
  <si>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</si>
  <si>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</si>
  <si>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</si>
  <si>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</si>
  <si>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</si>
  <si>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</si>
  <si>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</si>
  <si>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</si>
  <si>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</si>
  <si>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</si>
  <si>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</si>
  <si>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</si>
  <si>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</si>
  <si>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</si>
  <si>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</si>
  <si>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</si>
  <si>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</si>
  <si>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</si>
  <si>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</si>
  <si>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</si>
  <si>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</si>
  <si>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</si>
  <si>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</si>
  <si>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</si>
  <si>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</si>
  <si>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</si>
  <si>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</si>
  <si>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</si>
  <si>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</si>
  <si>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</si>
  <si>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</si>
  <si>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</si>
  <si>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</si>
  <si>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</si>
  <si>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</si>
  <si>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</si>
  <si>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</si>
  <si>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</si>
  <si>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</si>
  <si>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</si>
  <si>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</si>
  <si>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</si>
  <si>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</si>
  <si>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</si>
  <si>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</si>
  <si>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</si>
  <si>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</si>
  <si>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</si>
  <si>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</si>
  <si>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</si>
  <si>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</si>
  <si>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</si>
  <si>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</si>
  <si>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</si>
  <si>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</si>
  <si>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</si>
  <si>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</si>
  <si>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</si>
  <si>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</si>
  <si>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</si>
  <si>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</si>
  <si>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</si>
  <si>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</si>
  <si>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</si>
  <si>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</si>
  <si>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</si>
  <si>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</si>
  <si>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</si>
  <si>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</si>
  <si>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</si>
  <si>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</si>
  <si>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</si>
  <si>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</si>
  <si>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</si>
  <si>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</si>
  <si>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</si>
  <si>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</si>
  <si>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</si>
  <si>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</si>
  <si>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</si>
  <si>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</si>
  <si>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</si>
  <si>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</si>
  <si>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</si>
  <si>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</si>
  <si>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</si>
  <si>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</si>
  <si>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</si>
  <si>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</si>
  <si>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</si>
  <si>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</si>
  <si>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</si>
  <si>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</si>
  <si>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</si>
  <si>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</si>
  <si>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</si>
  <si>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</si>
  <si>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</si>
  <si>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</si>
  <si>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</si>
  <si>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</si>
  <si>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</si>
  <si>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</si>
  <si>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</si>
  <si>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</si>
  <si>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</si>
  <si>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</si>
  <si>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</si>
  <si>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</si>
  <si>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</si>
  <si>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</si>
  <si>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</si>
  <si>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</si>
  <si>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</si>
  <si>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</si>
  <si>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</si>
  <si>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</si>
  <si>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</si>
  <si>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</si>
  <si>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</si>
  <si>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</si>
  <si>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</si>
  <si>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</si>
  <si>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</si>
  <si>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</si>
  <si>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</si>
  <si>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</si>
  <si>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</si>
  <si>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</si>
  <si>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</si>
  <si>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</si>
  <si>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</si>
  <si>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</si>
  <si>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</si>
  <si>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</si>
  <si>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</si>
  <si>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</si>
  <si>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</si>
  <si>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</si>
  <si>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</si>
  <si>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</si>
  <si>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</si>
  <si>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</si>
  <si>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</si>
  <si>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</si>
  <si>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</si>
  <si>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</si>
  <si>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</si>
  <si>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</si>
  <si>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</si>
  <si>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</si>
  <si>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</si>
  <si>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</si>
  <si>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</si>
  <si>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</si>
  <si>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</si>
  <si>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</si>
  <si>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</si>
  <si>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</si>
  <si>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</si>
  <si>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</si>
  <si>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</si>
  <si>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</si>
  <si>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</si>
  <si>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</si>
  <si>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</si>
  <si>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</si>
  <si>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</si>
  <si>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</si>
  <si>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</si>
  <si>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</si>
  <si>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</si>
  <si>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</si>
  <si>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</si>
  <si>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</si>
  <si>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</si>
  <si>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</si>
  <si>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</si>
  <si>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</si>
  <si>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</si>
  <si>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</si>
  <si>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</si>
  <si>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</si>
  <si>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</si>
  <si>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</si>
  <si>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</si>
  <si>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</si>
  <si>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</si>
  <si>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</si>
  <si>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</si>
  <si>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</si>
  <si>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</si>
  <si>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</si>
  <si>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</si>
  <si>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</si>
  <si>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</si>
  <si>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</si>
  <si>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</si>
  <si>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</si>
  <si>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</si>
  <si>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</si>
  <si>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</si>
  <si>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</si>
  <si>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</si>
  <si>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</si>
  <si>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</si>
  <si>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</si>
  <si>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</si>
  <si>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</si>
  <si>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</si>
  <si>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</si>
  <si>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</si>
  <si>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</si>
  <si>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</si>
  <si>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</si>
  <si>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</si>
  <si>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</si>
  <si>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</si>
  <si>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</si>
  <si>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</si>
  <si>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</si>
  <si>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</si>
  <si>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</si>
  <si>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</si>
  <si>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</si>
  <si>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</si>
  <si>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</si>
  <si>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</si>
  <si>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</si>
  <si>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</si>
  <si>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</si>
  <si>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</si>
  <si>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</si>
  <si>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</si>
  <si>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</si>
  <si>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</si>
  <si>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</si>
  <si>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</si>
  <si>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</si>
  <si>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</si>
  <si>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</si>
  <si>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</si>
  <si>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</si>
  <si>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</si>
  <si>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</si>
  <si>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</si>
  <si>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</si>
  <si>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</si>
  <si>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</si>
  <si>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</si>
  <si>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</si>
  <si>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</si>
  <si>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</si>
  <si>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</si>
  <si>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</si>
  <si>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</si>
  <si>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</si>
  <si>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</si>
  <si>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</si>
  <si>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</si>
  <si>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</si>
  <si>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</si>
  <si>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</si>
  <si>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</si>
  <si>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</si>
  <si>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</si>
  <si>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</si>
  <si>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</si>
  <si>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</si>
  <si>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</si>
  <si>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</si>
  <si>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</si>
  <si>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</si>
  <si>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</si>
  <si>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</si>
  <si>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</si>
  <si>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</si>
  <si>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</si>
  <si>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</si>
  <si>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</si>
  <si>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</si>
  <si>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</si>
  <si>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</si>
  <si>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</si>
  <si>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</si>
  <si>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</si>
  <si>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</si>
  <si>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</si>
  <si>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</si>
  <si>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</si>
  <si>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</si>
  <si>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</si>
  <si>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</si>
  <si>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</si>
  <si>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</si>
  <si>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</si>
  <si>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</si>
  <si>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</si>
  <si>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</si>
  <si>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</si>
  <si>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</si>
  <si>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</si>
  <si>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</si>
  <si>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</si>
  <si>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</si>
  <si>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</si>
  <si>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</si>
  <si>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</si>
  <si>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</si>
  <si>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</si>
  <si>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</si>
  <si>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</si>
  <si>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</si>
  <si>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</si>
  <si>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</si>
  <si>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</si>
  <si>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</si>
  <si>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</si>
  <si>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</si>
  <si>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</si>
  <si>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</si>
  <si>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</si>
  <si>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</si>
  <si>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</si>
  <si>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</si>
  <si>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</si>
  <si>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</si>
  <si>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</si>
  <si>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</si>
  <si>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</si>
  <si>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</si>
  <si>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</si>
  <si>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</si>
  <si>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</si>
  <si>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</si>
  <si>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</si>
  <si>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</si>
  <si>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</si>
  <si>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</si>
  <si>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</si>
  <si>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</si>
  <si>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</si>
  <si>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</si>
  <si>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</si>
  <si>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</si>
  <si>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</si>
  <si>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</si>
  <si>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</si>
  <si>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</si>
  <si>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</si>
  <si>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</si>
  <si>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</si>
  <si>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</si>
  <si>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</si>
  <si>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</si>
  <si>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</si>
  <si>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</si>
  <si>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</si>
  <si>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</si>
  <si>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</si>
  <si>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</si>
  <si>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</si>
  <si>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</si>
  <si>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</si>
  <si>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</si>
  <si>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</si>
  <si>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</si>
  <si>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</si>
  <si>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</si>
  <si>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</si>
  <si>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</si>
  <si>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</si>
  <si>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</si>
  <si>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</si>
  <si>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</si>
  <si>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</si>
  <si>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</si>
  <si>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</si>
  <si>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</si>
  <si>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</si>
  <si>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</si>
  <si>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</si>
  <si>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</si>
  <si>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</si>
  <si>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</si>
  <si>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</si>
  <si>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</si>
  <si>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</si>
  <si>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</si>
  <si>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</si>
  <si>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</si>
  <si>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</si>
  <si>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</si>
  <si>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</si>
  <si>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</si>
  <si>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</si>
  <si>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</si>
  <si>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</si>
  <si>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</si>
  <si>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</si>
  <si>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</si>
  <si>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</si>
  <si>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</si>
  <si>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</si>
  <si>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</si>
  <si>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</si>
  <si>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</si>
  <si>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</si>
  <si>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</si>
  <si>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</si>
  <si>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</si>
  <si>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</si>
  <si>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</si>
  <si>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</si>
  <si>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</si>
  <si>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</si>
  <si>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</si>
  <si>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</si>
  <si>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</si>
  <si>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</si>
  <si>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</si>
  <si>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</si>
  <si>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</si>
  <si>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</si>
  <si>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</si>
  <si>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</si>
  <si>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</si>
  <si>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</si>
  <si>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</si>
  <si>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</si>
  <si>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</si>
  <si>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</si>
  <si>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</si>
  <si>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</si>
  <si>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</si>
  <si>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</si>
  <si>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</si>
  <si>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</si>
  <si>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</si>
  <si>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</si>
  <si>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</si>
  <si>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</si>
  <si>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</si>
  <si>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</si>
  <si>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</si>
  <si>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</si>
  <si>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</si>
  <si>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</si>
  <si>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</si>
  <si>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</si>
  <si>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</si>
  <si>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</si>
  <si>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</si>
  <si>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</si>
  <si>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</si>
  <si>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</si>
  <si>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</si>
  <si>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</si>
  <si>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</si>
  <si>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</si>
  <si>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</si>
  <si>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</si>
  <si>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</si>
  <si>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</si>
  <si>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</si>
  <si>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</si>
  <si>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</si>
  <si>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</si>
  <si>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</si>
  <si>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</si>
  <si>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</si>
  <si>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</si>
  <si>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</si>
  <si>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</si>
  <si>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</si>
  <si>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</si>
  <si>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</si>
  <si>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</si>
  <si>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</si>
  <si>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</si>
  <si>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</si>
  <si>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</si>
  <si>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</si>
  <si>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</si>
  <si>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</si>
  <si>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</si>
  <si>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</si>
  <si>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</si>
  <si>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</si>
  <si>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</si>
  <si>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</si>
  <si>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</si>
  <si>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</si>
  <si>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</si>
  <si>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</si>
  <si>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</si>
  <si>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</si>
  <si>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</si>
  <si>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</si>
  <si>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</si>
  <si>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</si>
  <si>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</si>
  <si>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</si>
  <si>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</si>
  <si>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</si>
  <si>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</si>
  <si>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</si>
  <si>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</si>
  <si>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</si>
  <si>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</si>
  <si>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</si>
  <si>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</si>
  <si>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</si>
  <si>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</si>
  <si>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</si>
  <si>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</si>
  <si>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</si>
  <si>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</si>
  <si>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</si>
  <si>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</si>
  <si>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</si>
  <si>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</si>
  <si>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</si>
  <si>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</si>
  <si>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</si>
  <si>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</si>
  <si>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</si>
  <si>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</si>
  <si>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</si>
  <si>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</si>
  <si>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</si>
  <si>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</si>
  <si>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</si>
  <si>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</si>
  <si>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</si>
  <si>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</si>
  <si>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</si>
  <si>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</si>
  <si>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</si>
  <si>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</si>
  <si>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</si>
  <si>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</si>
  <si>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</si>
  <si>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</si>
  <si>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</si>
  <si>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</si>
  <si>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</si>
  <si>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</si>
  <si>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</si>
  <si>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</si>
  <si>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</si>
  <si>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</si>
  <si>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</si>
  <si>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</si>
  <si>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</si>
  <si>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</si>
  <si>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</si>
  <si>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</si>
  <si>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</si>
  <si>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</si>
  <si>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</si>
  <si>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</si>
  <si>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</si>
  <si>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</si>
  <si>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</si>
  <si>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</si>
  <si>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</si>
  <si>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</si>
  <si>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</si>
  <si>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</si>
  <si>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</si>
  <si>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</si>
  <si>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</si>
  <si>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</si>
  <si>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</si>
  <si>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</si>
  <si>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</si>
  <si>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</si>
  <si>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</si>
  <si>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</si>
  <si>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</si>
  <si>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</si>
  <si>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</si>
  <si>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</si>
  <si>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</si>
  <si>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</si>
  <si>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</si>
  <si>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</si>
  <si>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</si>
  <si>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</si>
  <si>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</si>
  <si>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</si>
  <si>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</si>
  <si>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</si>
  <si>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</si>
  <si>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</si>
  <si>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</si>
  <si>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</si>
  <si>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</si>
  <si>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</si>
  <si>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</si>
  <si>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</si>
  <si>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</si>
  <si>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</si>
  <si>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</si>
  <si>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</si>
  <si>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</si>
  <si>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</si>
  <si>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</si>
  <si>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</si>
  <si>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</si>
  <si>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</si>
  <si>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</si>
  <si>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</si>
  <si>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</si>
  <si>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</si>
  <si>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</si>
  <si>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</si>
  <si>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</si>
  <si>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</si>
  <si>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</si>
  <si>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</si>
  <si>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</si>
  <si>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</si>
  <si>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</si>
  <si>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</si>
  <si>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</si>
  <si>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</si>
  <si>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</si>
  <si>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</si>
  <si>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</si>
  <si>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</si>
  <si>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</si>
  <si>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</si>
  <si>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</si>
  <si>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</si>
  <si>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</si>
  <si>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</si>
  <si>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</si>
  <si>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</si>
  <si>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</si>
  <si>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</si>
  <si>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</si>
  <si>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</si>
  <si>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</si>
  <si>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</si>
  <si>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</si>
  <si>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</si>
  <si>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</si>
  <si>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</si>
  <si>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</si>
  <si>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</si>
  <si>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</si>
  <si>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</si>
  <si>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</si>
  <si>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</si>
  <si>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</si>
  <si>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</si>
  <si>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</si>
  <si>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</si>
  <si>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</si>
  <si>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</si>
  <si>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</si>
  <si>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</si>
  <si>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</si>
  <si>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</si>
  <si>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</si>
  <si>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</si>
  <si>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</si>
  <si>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</si>
  <si>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</si>
  <si>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</si>
  <si>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</si>
  <si>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</si>
  <si>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</si>
  <si>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</si>
  <si>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</si>
  <si>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</si>
  <si>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</si>
  <si>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</si>
  <si>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</si>
  <si>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</si>
  <si>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</si>
  <si>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</si>
  <si>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</si>
  <si>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</si>
  <si>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</si>
  <si>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</si>
  <si>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</si>
  <si>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</si>
  <si>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</si>
  <si>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</si>
  <si>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</si>
  <si>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</si>
  <si>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</si>
  <si>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</si>
  <si>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</si>
  <si>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</si>
  <si>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</si>
  <si>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</si>
  <si>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</si>
  <si>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</si>
  <si>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</si>
  <si>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</si>
  <si>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</si>
  <si>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</si>
  <si>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</si>
  <si>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</si>
  <si>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</si>
  <si>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</si>
  <si>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</si>
  <si>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</si>
  <si>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</si>
  <si>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</si>
  <si>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</si>
  <si>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</si>
  <si>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</si>
  <si>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</si>
  <si>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</si>
  <si>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</si>
  <si>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</si>
  <si>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</si>
  <si>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</si>
  <si>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</si>
  <si>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</si>
  <si>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</si>
  <si>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</si>
  <si>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</si>
  <si>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</si>
  <si>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</si>
  <si>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</si>
  <si>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</si>
  <si>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</si>
  <si>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</si>
  <si>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</si>
  <si>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</si>
  <si>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</si>
  <si>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</si>
  <si>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</si>
  <si>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</si>
  <si>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</si>
  <si>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</si>
  <si>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</si>
  <si>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</si>
  <si>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</si>
  <si>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</si>
  <si>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</si>
  <si>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</si>
  <si>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</si>
  <si>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</si>
  <si>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</si>
  <si>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</si>
  <si>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</si>
  <si>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</si>
  <si>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</si>
  <si>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</si>
  <si>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</si>
  <si>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</si>
  <si>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</si>
  <si>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</si>
  <si>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</si>
  <si>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</si>
  <si>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</si>
  <si>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</si>
  <si>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</si>
  <si>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</si>
  <si>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</si>
  <si>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</si>
  <si>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</si>
  <si>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</si>
  <si>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</si>
  <si>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</si>
  <si>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</si>
  <si>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</si>
  <si>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</si>
  <si>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</si>
  <si>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</si>
  <si>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</si>
  <si>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</si>
  <si>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</si>
  <si>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</si>
  <si>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</si>
  <si>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</si>
  <si>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</si>
  <si>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</si>
  <si>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</si>
  <si>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</si>
  <si>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</si>
  <si>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</si>
  <si>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</si>
  <si>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</si>
  <si>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</si>
  <si>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</si>
  <si>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</si>
  <si>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</si>
  <si>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</si>
  <si>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</si>
  <si>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</si>
  <si>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</si>
  <si>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</si>
  <si>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</si>
  <si>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</si>
  <si>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</si>
  <si>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</si>
  <si>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</si>
  <si>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</si>
  <si>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</si>
  <si>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</si>
  <si>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</si>
  <si>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</si>
  <si>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</si>
  <si>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</si>
  <si>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</si>
  <si>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</si>
  <si>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</si>
  <si>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</si>
  <si>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</si>
  <si>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</si>
  <si>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</si>
  <si>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</si>
  <si>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</si>
  <si>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</si>
  <si>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</si>
  <si>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</si>
  <si>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</si>
  <si>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</si>
  <si>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</si>
  <si>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</si>
  <si>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</si>
  <si>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</si>
  <si>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</si>
  <si>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</si>
  <si>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</si>
  <si>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</si>
  <si>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</si>
  <si>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</si>
  <si>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</si>
  <si>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</si>
  <si>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</si>
  <si>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</si>
  <si>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</si>
  <si>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</si>
  <si>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</si>
  <si>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</si>
  <si>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</si>
  <si>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</si>
  <si>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</si>
  <si>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</si>
  <si>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</si>
  <si>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</si>
  <si>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</si>
  <si>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</si>
  <si>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</si>
  <si>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</si>
  <si>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</si>
  <si>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</si>
  <si>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</si>
  <si>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</si>
  <si>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</si>
  <si>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</si>
  <si>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</si>
  <si>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</si>
  <si>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</si>
  <si>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</si>
  <si>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</si>
  <si>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</si>
  <si>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</si>
  <si>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</si>
  <si>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</si>
  <si>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</si>
  <si>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</si>
  <si>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</si>
  <si>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</si>
  <si>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</si>
  <si>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</si>
  <si>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</si>
  <si>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</si>
  <si>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</si>
  <si>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</si>
  <si>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</si>
  <si>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</si>
  <si>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</si>
  <si>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</si>
  <si>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</si>
  <si>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</si>
  <si>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</si>
  <si>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</si>
  <si>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</si>
  <si>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</si>
  <si>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</si>
  <si>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</si>
  <si>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</si>
  <si>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</si>
  <si>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</si>
  <si>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</si>
  <si>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</si>
  <si>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</si>
  <si>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</si>
  <si>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</si>
  <si>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</si>
  <si>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</si>
  <si>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</si>
  <si>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</si>
  <si>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</si>
  <si>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</si>
  <si>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</si>
  <si>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</si>
  <si>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</si>
  <si>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</si>
  <si>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</si>
  <si>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</si>
  <si>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</si>
  <si>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</si>
  <si>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</si>
  <si>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</si>
  <si>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</si>
  <si>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</si>
  <si>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</si>
  <si>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</si>
  <si>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</si>
  <si>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</si>
  <si>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</si>
  <si>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</si>
  <si>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</si>
  <si>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</si>
  <si>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</si>
  <si>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</si>
  <si>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</si>
  <si>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</si>
  <si>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</si>
  <si>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</si>
  <si>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</si>
  <si>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</si>
  <si>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</si>
  <si>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</si>
  <si>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</si>
  <si>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</si>
  <si>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</si>
  <si>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</si>
  <si>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</si>
  <si>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</si>
  <si>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</si>
  <si>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</si>
  <si>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</si>
  <si>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</si>
  <si>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</si>
  <si>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</si>
  <si>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</si>
  <si>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</si>
  <si>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</si>
  <si>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</si>
  <si>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</si>
  <si>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</si>
  <si>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</si>
  <si>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</si>
  <si>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</si>
  <si>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</si>
  <si>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</si>
  <si>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</si>
  <si>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</si>
  <si>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</si>
  <si>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</si>
  <si>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</si>
  <si>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</si>
  <si>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</si>
  <si>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</si>
  <si>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</si>
  <si>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</si>
  <si>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</si>
  <si>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</si>
  <si>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</si>
  <si>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</si>
  <si>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</si>
  <si>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</si>
  <si>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</si>
  <si>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</si>
  <si>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</si>
  <si>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</si>
  <si>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</si>
  <si>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</si>
  <si>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</si>
  <si>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</si>
  <si>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</si>
  <si>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</si>
  <si>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</si>
  <si>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</si>
  <si>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</si>
  <si>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</si>
  <si>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</si>
  <si>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</si>
  <si>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</si>
  <si>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</si>
  <si>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</si>
  <si>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</si>
  <si>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</si>
  <si>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</si>
  <si>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</si>
  <si>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</si>
  <si>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</si>
  <si>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</si>
  <si>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</si>
  <si>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</si>
  <si>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</si>
  <si>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</si>
  <si>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</si>
  <si>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</si>
  <si>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</si>
  <si>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</si>
  <si>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</si>
  <si>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</si>
  <si>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</si>
  <si>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</si>
  <si>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</si>
  <si>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</si>
  <si>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</si>
  <si>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</si>
  <si>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</si>
  <si>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</si>
  <si>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</si>
  <si>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</si>
  <si>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</si>
  <si>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</si>
  <si>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</si>
  <si>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</si>
  <si>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</si>
  <si>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</si>
  <si>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</si>
  <si>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</si>
  <si>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</si>
  <si>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</si>
  <si>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</si>
  <si>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</si>
  <si>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</si>
  <si>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</si>
  <si>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</si>
  <si>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</si>
  <si>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</si>
  <si>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</si>
  <si>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</si>
  <si>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</si>
  <si>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</si>
  <si>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</si>
  <si>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</si>
  <si>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</si>
  <si>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</si>
  <si>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</si>
  <si>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</si>
  <si>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</si>
  <si>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</si>
  <si>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</si>
  <si>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</si>
  <si>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</si>
  <si>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</si>
  <si>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</si>
  <si>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</si>
  <si>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</si>
  <si>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</si>
  <si>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</si>
  <si>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</si>
  <si>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</si>
  <si>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</si>
  <si>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</si>
  <si>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</si>
  <si>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</si>
  <si>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</si>
  <si>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</si>
  <si>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</si>
  <si>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</si>
  <si>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</si>
  <si>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</si>
  <si>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</si>
  <si>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</si>
  <si>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</si>
  <si>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</si>
  <si>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</si>
  <si>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</si>
  <si>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</si>
  <si>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</si>
  <si>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</si>
  <si>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</si>
  <si>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</si>
  <si>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</si>
  <si>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</si>
  <si>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</si>
  <si>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</si>
  <si>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</si>
  <si>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</si>
  <si>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</si>
  <si>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</si>
  <si>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</si>
  <si>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</si>
  <si>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</si>
  <si>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</si>
  <si>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</si>
  <si>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</si>
  <si>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</si>
  <si>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</si>
  <si>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</si>
  <si>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</si>
  <si>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</si>
  <si>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</si>
  <si>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</si>
  <si>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</si>
  <si>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</si>
  <si>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</si>
  <si>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</si>
  <si>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</si>
  <si>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</si>
  <si>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</si>
  <si>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</si>
  <si>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</si>
  <si>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</si>
  <si>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</si>
  <si>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</si>
  <si>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</si>
  <si>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</si>
  <si>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</si>
  <si>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</si>
  <si>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</si>
  <si>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</si>
  <si>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</si>
  <si>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</si>
  <si>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</si>
  <si>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</si>
  <si>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</si>
  <si>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</si>
  <si>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</si>
  <si>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</si>
  <si>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</si>
  <si>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</si>
  <si>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</si>
  <si>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</si>
  <si>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</si>
  <si>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</si>
  <si>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</si>
  <si>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</si>
  <si>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</si>
  <si>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</si>
  <si>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</si>
  <si>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</si>
  <si>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</si>
  <si>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</si>
  <si>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</si>
  <si>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</si>
  <si>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</si>
  <si>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</si>
  <si>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</si>
  <si>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</si>
  <si>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</si>
  <si>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</si>
  <si>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</si>
  <si>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</si>
  <si>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</si>
  <si>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</si>
  <si>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</si>
  <si>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</si>
  <si>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</si>
  <si>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</si>
  <si>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</si>
  <si>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</si>
  <si>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</si>
  <si>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</si>
  <si>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</si>
  <si>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</si>
  <si>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</si>
  <si>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</si>
  <si>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</si>
  <si>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</si>
  <si>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</si>
  <si>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</si>
  <si>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</si>
  <si>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</si>
  <si>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</si>
  <si>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</si>
  <si>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</si>
  <si>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</si>
  <si>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</si>
  <si>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</si>
  <si>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</si>
  <si>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</si>
  <si>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</si>
  <si>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</si>
  <si>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</si>
  <si>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</si>
  <si>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</si>
  <si>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</si>
  <si>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</si>
  <si>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</si>
  <si>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</si>
  <si>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</si>
  <si>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</si>
  <si>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</si>
  <si>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</si>
  <si>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</si>
  <si>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</si>
  <si>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</si>
  <si>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</si>
  <si>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</si>
  <si>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</si>
  <si>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</si>
  <si>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</si>
  <si>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</si>
  <si>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</si>
  <si>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</si>
  <si>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</si>
  <si>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</si>
  <si>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</si>
  <si>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</si>
  <si>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</si>
  <si>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</si>
  <si>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</si>
  <si>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</si>
  <si>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</si>
  <si>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</si>
  <si>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</si>
  <si>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</si>
  <si>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</si>
  <si>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</si>
  <si>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</si>
  <si>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</si>
  <si>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</si>
  <si>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</si>
  <si>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</si>
  <si>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</si>
  <si>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</si>
  <si>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</si>
  <si>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</si>
  <si>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</si>
  <si>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</si>
  <si>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</si>
  <si>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</si>
  <si>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</si>
  <si>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</si>
  <si>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</si>
  <si>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</si>
  <si>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</si>
  <si>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</si>
  <si>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</si>
  <si>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</si>
  <si>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</si>
  <si>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</si>
  <si>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</si>
  <si>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</si>
  <si>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</si>
  <si>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</si>
  <si>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</si>
  <si>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</si>
  <si>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</si>
  <si>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</si>
  <si>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</si>
  <si>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</si>
  <si>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</si>
  <si>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</si>
  <si>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</si>
  <si>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</si>
  <si>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</si>
  <si>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</si>
  <si>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</si>
  <si>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</si>
  <si>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</si>
  <si>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</si>
  <si>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</si>
  <si>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</si>
  <si>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</si>
  <si>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</si>
  <si>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</si>
  <si>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</si>
  <si>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</si>
  <si>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</si>
  <si>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</si>
  <si>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</si>
  <si>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</si>
  <si>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</si>
  <si>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</si>
  <si>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</si>
  <si>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</si>
  <si>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</si>
  <si>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</si>
  <si>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</si>
  <si>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</si>
  <si>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</si>
  <si>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</si>
  <si>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</si>
  <si>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</si>
  <si>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</si>
  <si>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</si>
  <si>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</si>
  <si>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</si>
  <si>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</si>
  <si>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</si>
  <si>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</si>
  <si>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</si>
  <si>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</si>
  <si>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</si>
  <si>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</si>
  <si>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</si>
  <si>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</si>
  <si>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</si>
  <si>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</si>
  <si>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</si>
  <si>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</si>
  <si>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</si>
  <si>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</si>
  <si>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</si>
  <si>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</si>
  <si>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</si>
  <si>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</si>
  <si>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</si>
  <si>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</si>
  <si>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</si>
  <si>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</si>
  <si>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</si>
  <si>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</si>
  <si>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</si>
  <si>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</si>
  <si>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</si>
  <si>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</si>
  <si>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</si>
  <si>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</si>
  <si>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</si>
  <si>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</si>
  <si>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</si>
  <si>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</si>
  <si>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</si>
  <si>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</si>
  <si>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</si>
  <si>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</si>
  <si>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</si>
  <si>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</si>
  <si>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</si>
  <si>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</si>
  <si>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</si>
  <si>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</si>
  <si>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</si>
  <si>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</si>
  <si>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</si>
  <si>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</si>
  <si>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</si>
  <si>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</si>
  <si>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</si>
  <si>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</si>
  <si>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</si>
  <si>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</si>
  <si>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</si>
  <si>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</si>
  <si>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</si>
  <si>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</si>
  <si>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</si>
  <si>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</si>
  <si>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</si>
  <si>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</si>
  <si>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</si>
  <si>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</si>
  <si>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</si>
  <si>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</si>
  <si>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</si>
  <si>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</si>
  <si>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</si>
  <si>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</si>
  <si>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</si>
  <si>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</si>
  <si>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</si>
  <si>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</si>
  <si>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</si>
  <si>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</si>
  <si>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</si>
  <si>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</si>
  <si>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</si>
  <si>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</si>
  <si>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</si>
  <si>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</si>
  <si>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</si>
  <si>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</si>
  <si>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</si>
  <si>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</si>
  <si>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</si>
  <si>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</si>
  <si>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</si>
  <si>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</si>
  <si>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</si>
  <si>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</si>
  <si>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</si>
  <si>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</si>
  <si>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</si>
  <si>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</si>
  <si>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</si>
  <si>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</si>
  <si>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</si>
  <si>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</si>
  <si>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</si>
  <si>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</si>
  <si>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</si>
  <si>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</si>
  <si>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</si>
  <si>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</si>
  <si>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</si>
  <si>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</si>
  <si>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</si>
  <si>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</si>
  <si>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</si>
  <si>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</si>
  <si>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</si>
  <si>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</si>
  <si>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</si>
  <si>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</si>
  <si>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</si>
  <si>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</si>
  <si>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</si>
  <si>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</si>
  <si>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</si>
  <si>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</si>
  <si>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</si>
  <si>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</si>
  <si>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</si>
  <si>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</si>
  <si>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</si>
  <si>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</si>
  <si>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</si>
  <si>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</si>
  <si>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</si>
  <si>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</si>
  <si>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</si>
  <si>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</si>
  <si>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</si>
  <si>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</si>
  <si>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</si>
  <si>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</si>
  <si>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</si>
  <si>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</si>
  <si>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</si>
  <si>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</si>
  <si>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</si>
  <si>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</si>
  <si>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</si>
  <si>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</si>
  <si>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</si>
  <si>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</si>
  <si>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</si>
  <si>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</si>
  <si>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</si>
  <si>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</si>
  <si>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</si>
  <si>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</si>
  <si>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</si>
  <si>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</si>
  <si>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</si>
  <si>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</si>
  <si>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</si>
  <si>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</si>
  <si>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</si>
  <si>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</si>
  <si>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</si>
  <si>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</si>
  <si>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</si>
  <si>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</si>
  <si>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</si>
  <si>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</si>
  <si>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</si>
  <si>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</si>
  <si>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</si>
  <si>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</si>
  <si>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</si>
  <si>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</si>
  <si>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</si>
  <si>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</si>
  <si>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</si>
  <si>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</si>
  <si>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</si>
  <si>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</si>
  <si>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</si>
  <si>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</si>
  <si>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</si>
  <si>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</si>
  <si>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</si>
  <si>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</si>
  <si>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</si>
  <si>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</si>
  <si>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</si>
  <si>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</si>
  <si>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</si>
  <si>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</si>
  <si>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</si>
  <si>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</si>
  <si>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</si>
  <si>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</si>
  <si>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</si>
  <si>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</si>
  <si>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</si>
  <si>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</si>
  <si>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</si>
  <si>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</si>
  <si>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</si>
  <si>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</si>
  <si>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</si>
  <si>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</si>
  <si>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</si>
  <si>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</si>
  <si>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</si>
  <si>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</si>
  <si>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</si>
  <si>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</si>
  <si>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</si>
  <si>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</si>
  <si>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</si>
  <si>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</si>
  <si>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</si>
  <si>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</si>
  <si>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</si>
  <si>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</si>
  <si>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</si>
  <si>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</si>
  <si>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</si>
  <si>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</si>
  <si>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</si>
  <si>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</si>
  <si>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</si>
  <si>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</si>
  <si>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</si>
  <si>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</si>
  <si>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</si>
  <si>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</si>
  <si>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</si>
  <si>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</si>
  <si>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</si>
  <si>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</si>
  <si>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</si>
  <si>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</si>
  <si>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</si>
  <si>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</si>
  <si>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</si>
  <si>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</si>
  <si>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</si>
  <si>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</si>
  <si>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</si>
  <si>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</si>
  <si>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</si>
  <si>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</si>
  <si>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</si>
  <si>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</si>
  <si>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</si>
  <si>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</si>
  <si>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</si>
  <si>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</si>
  <si>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</si>
  <si>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</si>
  <si>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</si>
  <si>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</si>
  <si>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</si>
  <si>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</si>
  <si>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</si>
  <si>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</si>
  <si>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</si>
  <si>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</si>
  <si>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</si>
  <si>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</si>
  <si>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</si>
  <si>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</si>
  <si>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</si>
  <si>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</si>
  <si>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</si>
  <si>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</si>
  <si>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</si>
  <si>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</si>
  <si>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</si>
  <si>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</si>
  <si>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</si>
  <si>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</si>
  <si>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</si>
  <si>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</si>
  <si>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</si>
  <si>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</si>
  <si>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</si>
  <si>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</si>
  <si>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</si>
  <si>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</si>
  <si>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</si>
  <si>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</si>
  <si>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</si>
  <si>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</si>
  <si>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</si>
  <si>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</si>
  <si>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</si>
  <si>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</si>
  <si>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</si>
  <si>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</si>
  <si>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</si>
  <si>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</si>
  <si>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</si>
  <si>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</si>
  <si>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</si>
  <si>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</si>
  <si>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</si>
  <si>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</si>
  <si>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</si>
  <si>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</si>
  <si>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</si>
  <si>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</si>
  <si>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</si>
  <si>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</si>
  <si>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</si>
  <si>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</si>
  <si>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</si>
  <si>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</si>
  <si>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</si>
  <si>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</si>
  <si>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</si>
  <si>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</si>
  <si>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</si>
  <si>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</si>
  <si>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</si>
  <si>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</si>
  <si>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</si>
  <si>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</si>
  <si>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</si>
  <si>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</si>
  <si>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</si>
  <si>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</si>
  <si>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</si>
  <si>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</si>
  <si>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</si>
  <si>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</si>
  <si>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</si>
  <si>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</si>
  <si>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</si>
  <si>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</si>
  <si>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</si>
  <si>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</si>
  <si>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</si>
  <si>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</si>
  <si>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</si>
  <si>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</si>
  <si>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</si>
  <si>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</si>
  <si>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</si>
  <si>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</si>
  <si>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</si>
  <si>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</si>
  <si>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</si>
  <si>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</si>
  <si>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</si>
  <si>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</si>
  <si>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</si>
  <si>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</si>
  <si>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</si>
  <si>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</si>
  <si>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</si>
  <si>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</si>
  <si>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</si>
  <si>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</si>
  <si>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</si>
  <si>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</si>
  <si>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</si>
  <si>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</si>
  <si>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</si>
  <si>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</si>
  <si>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</si>
  <si>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</si>
  <si>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</si>
  <si>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</si>
  <si>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</si>
  <si>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</si>
  <si>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</si>
  <si>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</si>
  <si>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</si>
  <si>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</si>
  <si>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</si>
  <si>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</si>
  <si>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</si>
  <si>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</si>
  <si>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</si>
  <si>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</si>
  <si>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</si>
  <si>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</si>
  <si>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</si>
  <si>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</si>
  <si>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</si>
  <si>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</si>
  <si>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</si>
  <si>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</si>
  <si>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</si>
  <si>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</si>
  <si>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</si>
  <si>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</si>
  <si>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</si>
  <si>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</si>
  <si>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</si>
  <si>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</si>
  <si>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</si>
  <si>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</si>
  <si>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</si>
  <si>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</si>
  <si>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</si>
  <si>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</si>
  <si>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</si>
  <si>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</si>
  <si>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</si>
  <si>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</si>
  <si>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</si>
  <si>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</si>
  <si>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</si>
  <si>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</si>
  <si>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</si>
  <si>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</si>
  <si>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</si>
  <si>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</si>
  <si>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</si>
  <si>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</si>
  <si>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</si>
  <si>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</si>
  <si>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</si>
  <si>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</si>
  <si>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</si>
  <si>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</si>
  <si>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</si>
  <si>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</si>
  <si>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</si>
  <si>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</si>
  <si>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</si>
  <si>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</si>
  <si>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</si>
  <si>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</si>
  <si>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</si>
  <si>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</si>
  <si>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</si>
  <si>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</si>
  <si>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</si>
  <si>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</si>
  <si>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</si>
  <si>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</si>
  <si>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</si>
  <si>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</si>
  <si>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</si>
  <si>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</si>
  <si>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</si>
  <si>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</si>
  <si>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</si>
  <si>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</si>
  <si>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</si>
  <si>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</si>
  <si>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</si>
  <si>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</si>
  <si>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</si>
  <si>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</si>
  <si>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</si>
  <si>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</si>
  <si>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</si>
  <si>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</si>
  <si>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</si>
  <si>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</si>
  <si>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</si>
  <si>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</si>
  <si>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</si>
  <si>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</si>
  <si>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</si>
  <si>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</si>
  <si>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</si>
  <si>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</si>
  <si>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</si>
  <si>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</si>
  <si>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</si>
  <si>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</si>
  <si>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</si>
  <si>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</si>
  <si>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</si>
  <si>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</si>
  <si>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</si>
  <si>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</si>
  <si>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</si>
  <si>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</si>
  <si>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</si>
  <si>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</si>
  <si>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</si>
  <si>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</si>
  <si>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</si>
  <si>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</si>
  <si>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</si>
  <si>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</si>
  <si>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</si>
  <si>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</si>
  <si>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</si>
  <si>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</si>
  <si>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</si>
  <si>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</si>
  <si>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</si>
  <si>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</si>
  <si>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</si>
  <si>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</si>
  <si>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</si>
  <si>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</si>
  <si>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</si>
  <si>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</si>
  <si>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</si>
  <si>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</si>
  <si>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</si>
  <si>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</si>
  <si>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</si>
  <si>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</si>
  <si>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</si>
  <si>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</si>
  <si>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</si>
  <si>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</si>
  <si>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</si>
  <si>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</si>
  <si>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</si>
  <si>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</si>
  <si>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</si>
  <si>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</si>
  <si>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</si>
  <si>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</si>
  <si>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</si>
  <si>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</si>
  <si>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</si>
  <si>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</si>
  <si>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</si>
  <si>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</si>
  <si>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</si>
  <si>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</si>
  <si>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</si>
  <si>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</si>
  <si>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</si>
  <si>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</si>
  <si>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</si>
  <si>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</si>
  <si>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</si>
  <si>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</si>
  <si>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</si>
  <si>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</si>
  <si>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</si>
  <si>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</si>
  <si>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</si>
  <si>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</si>
  <si>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</si>
  <si>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</si>
  <si>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</si>
  <si>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</si>
  <si>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</si>
  <si>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</si>
  <si>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</si>
  <si>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</si>
  <si>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</si>
  <si>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</si>
  <si>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</si>
  <si>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</si>
  <si>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</si>
  <si>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</si>
  <si>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</si>
  <si>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</si>
  <si>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</si>
  <si>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</si>
  <si>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</si>
  <si>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</si>
  <si>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</si>
  <si>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</si>
  <si>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</si>
  <si>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</si>
  <si>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</si>
  <si>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</si>
  <si>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</si>
  <si>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</si>
  <si>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</si>
  <si>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</si>
  <si>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</si>
  <si>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</si>
  <si>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</si>
  <si>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</si>
  <si>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</si>
  <si>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</si>
  <si>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</si>
  <si>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</si>
  <si>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</si>
  <si>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</si>
  <si>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</si>
  <si>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</si>
  <si>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</si>
  <si>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</si>
  <si>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</si>
  <si>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</si>
  <si>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</si>
  <si>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</si>
  <si>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</si>
  <si>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</si>
  <si>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</si>
  <si>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</si>
  <si>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</si>
  <si>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</si>
  <si>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</si>
  <si>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</si>
  <si>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</si>
  <si>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</si>
  <si>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</si>
  <si>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</si>
  <si>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</si>
  <si>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</si>
  <si>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</si>
  <si>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</si>
  <si>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</si>
  <si>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</si>
  <si>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</si>
  <si>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</si>
  <si>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</si>
  <si>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</si>
  <si>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</si>
  <si>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</si>
  <si>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</si>
  <si>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</si>
  <si>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</si>
  <si>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</si>
  <si>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</si>
  <si>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</si>
  <si>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</si>
  <si>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</si>
  <si>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</si>
  <si>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</si>
  <si>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</si>
  <si>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</si>
  <si>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</si>
  <si>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</si>
  <si>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</si>
  <si>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</si>
  <si>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</si>
  <si>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</si>
  <si>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</si>
  <si>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</si>
  <si>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</si>
  <si>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</si>
  <si>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</si>
  <si>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</si>
  <si>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</si>
  <si>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</si>
  <si>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</si>
  <si>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</si>
  <si>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</si>
  <si>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</si>
  <si>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</si>
  <si>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</si>
  <si>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</si>
  <si>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</si>
  <si>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</si>
  <si>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</si>
  <si>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</si>
  <si>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</si>
  <si>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</si>
  <si>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</si>
  <si>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</si>
  <si>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</si>
  <si>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</si>
  <si>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</si>
  <si>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</si>
  <si>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</si>
  <si>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</si>
  <si>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</si>
  <si>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</si>
  <si>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</si>
  <si>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</si>
  <si>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</si>
  <si>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</si>
  <si>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</si>
  <si>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</si>
  <si>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</si>
  <si>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</si>
  <si>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</si>
  <si>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</si>
  <si>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</si>
  <si>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</si>
  <si>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</si>
  <si>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</si>
  <si>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</si>
  <si>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</si>
  <si>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</si>
  <si>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</si>
  <si>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</si>
  <si>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</si>
  <si>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</si>
  <si>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</si>
  <si>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</si>
  <si>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</si>
  <si>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</si>
  <si>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</si>
  <si>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</si>
  <si>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</si>
  <si>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</si>
  <si>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</si>
  <si>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</si>
  <si>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</si>
  <si>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</si>
  <si>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</si>
  <si>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</si>
  <si>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</si>
  <si>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</si>
  <si>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</si>
  <si>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</si>
  <si>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</si>
  <si>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</si>
  <si>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</si>
  <si>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</si>
  <si>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</si>
  <si>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</si>
  <si>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</si>
  <si>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</si>
  <si>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</si>
  <si>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</si>
  <si>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</si>
  <si>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</si>
  <si>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</si>
  <si>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</si>
  <si>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</si>
  <si>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</si>
  <si>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</si>
  <si>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</si>
  <si>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</si>
  <si>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</si>
  <si>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</si>
  <si>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</si>
  <si>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</si>
  <si>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</si>
  <si>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</si>
  <si>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</si>
  <si>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</si>
  <si>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</si>
  <si>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</si>
  <si>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</si>
  <si>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</si>
  <si>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</si>
  <si>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</si>
  <si>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</si>
  <si>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</si>
  <si>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</si>
  <si>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</si>
  <si>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</si>
  <si>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</si>
  <si>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</si>
  <si>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</si>
  <si>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</si>
  <si>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</si>
  <si>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</si>
  <si>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</si>
  <si>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</si>
  <si>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</si>
  <si>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</si>
  <si>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</si>
  <si>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</si>
  <si>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</si>
  <si>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</si>
  <si>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</si>
  <si>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</si>
  <si>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</si>
  <si>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</si>
  <si>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</si>
  <si>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</si>
  <si>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</si>
  <si>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</si>
  <si>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</si>
  <si>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</si>
  <si>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</si>
  <si>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</si>
  <si>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</si>
  <si>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</si>
  <si>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</si>
  <si>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</si>
  <si>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</si>
  <si>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</si>
  <si>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</si>
  <si>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</si>
  <si>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</si>
  <si>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</si>
  <si>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</si>
  <si>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</si>
  <si>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</si>
  <si>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</si>
  <si>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</si>
  <si>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</si>
  <si>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</si>
  <si>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</si>
  <si>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</si>
  <si>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</si>
  <si>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</si>
  <si>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</si>
  <si>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</si>
  <si>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</si>
  <si>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</si>
  <si>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</si>
  <si>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</si>
  <si>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</si>
  <si>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</si>
  <si>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</si>
  <si>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</si>
  <si>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</si>
  <si>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</si>
  <si>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</si>
  <si>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</si>
  <si>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</si>
  <si>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</si>
  <si>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</si>
  <si>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</si>
  <si>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</si>
  <si>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</si>
  <si>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</si>
  <si>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</si>
  <si>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</si>
  <si>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</si>
  <si>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</si>
  <si>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</si>
  <si>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</si>
  <si>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</si>
  <si>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</si>
  <si>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</si>
  <si>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</si>
  <si>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</si>
  <si>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</si>
  <si>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</si>
  <si>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</si>
  <si>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</si>
  <si>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</si>
  <si>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</si>
  <si>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</si>
  <si>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</si>
  <si>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</si>
  <si>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</si>
  <si>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</si>
  <si>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</si>
  <si>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</si>
  <si>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</si>
  <si>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</si>
  <si>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</si>
  <si>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</si>
  <si>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</si>
  <si>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</si>
  <si>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</si>
  <si>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</si>
  <si>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</si>
  <si>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</si>
  <si>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</si>
  <si>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</si>
  <si>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</si>
  <si>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</si>
  <si>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</si>
  <si>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</si>
  <si>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</si>
  <si>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</si>
  <si>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</si>
  <si>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</si>
  <si>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</si>
  <si>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</si>
  <si>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</si>
  <si>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</si>
  <si>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</si>
  <si>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</si>
  <si>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</si>
  <si>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</si>
  <si>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</si>
  <si>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</si>
  <si>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</si>
  <si>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</si>
  <si>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</si>
  <si>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</si>
  <si>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</si>
  <si>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</si>
  <si>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</si>
  <si>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</si>
  <si>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</si>
  <si>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</si>
  <si>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</si>
  <si>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</si>
  <si>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</si>
  <si>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</si>
  <si>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</si>
  <si>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</si>
  <si>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</si>
  <si>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</si>
  <si>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</si>
  <si>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</si>
  <si>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</si>
  <si>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</si>
  <si>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</si>
  <si>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</si>
  <si>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</si>
  <si>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</si>
  <si>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</si>
  <si>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</si>
  <si>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</si>
  <si>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</si>
  <si>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</si>
  <si>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</si>
  <si>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</si>
  <si>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</si>
  <si>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</si>
  <si>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</si>
  <si>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</si>
  <si>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</si>
  <si>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</si>
  <si>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</si>
  <si>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</si>
  <si>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</si>
  <si>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</si>
  <si>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</si>
  <si>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</si>
  <si>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</si>
  <si>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</si>
  <si>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</si>
  <si>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</si>
  <si>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</si>
  <si>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</si>
  <si>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</si>
  <si>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</si>
  <si>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</si>
  <si>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</si>
  <si>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</si>
  <si>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</si>
  <si>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</si>
  <si>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</si>
  <si>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</si>
  <si>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</si>
  <si>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</si>
  <si>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</si>
  <si>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</si>
  <si>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</si>
  <si>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</si>
  <si>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</si>
  <si>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</si>
  <si>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</si>
  <si>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</si>
  <si>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</si>
  <si>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</si>
  <si>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</si>
  <si>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</si>
  <si>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</si>
  <si>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</si>
  <si>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</si>
  <si>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</si>
  <si>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</si>
  <si>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</si>
  <si>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</si>
  <si>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</si>
  <si>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</si>
  <si>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</si>
  <si>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</si>
  <si>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</si>
  <si>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</si>
  <si>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</si>
  <si>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</si>
  <si>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</si>
  <si>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</si>
  <si>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</si>
  <si>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</si>
  <si>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</si>
  <si>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</si>
  <si>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</si>
  <si>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</si>
  <si>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</si>
  <si>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</si>
  <si>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</si>
  <si>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</si>
  <si>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</si>
  <si>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</si>
  <si>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</si>
  <si>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</si>
  <si>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</si>
  <si>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</si>
  <si>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</si>
  <si>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</si>
  <si>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</si>
  <si>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</si>
  <si>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</si>
  <si>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</si>
  <si>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</si>
  <si>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</si>
  <si>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</si>
  <si>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</si>
  <si>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</si>
  <si>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</si>
  <si>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</si>
  <si>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</si>
  <si>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</si>
  <si>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</si>
  <si>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</si>
  <si>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</si>
  <si>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</si>
  <si>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</si>
  <si>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</si>
  <si>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</si>
  <si>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</si>
  <si>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</si>
  <si>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</si>
  <si>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</si>
  <si>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</si>
  <si>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</si>
  <si>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</si>
  <si>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</si>
  <si>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</si>
  <si>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</si>
  <si>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</si>
  <si>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</si>
  <si>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</si>
  <si>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</si>
  <si>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</si>
  <si>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</si>
  <si>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</si>
  <si>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</si>
  <si>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</si>
  <si>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</si>
  <si>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</si>
  <si>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</si>
  <si>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</si>
  <si>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</si>
  <si>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</si>
  <si>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</si>
  <si>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</si>
  <si>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</si>
  <si>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</si>
  <si>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</si>
  <si>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</si>
  <si>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</si>
  <si>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</si>
  <si>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</si>
  <si>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</si>
  <si>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</si>
  <si>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</si>
  <si>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</si>
  <si>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</si>
  <si>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</si>
  <si>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</si>
  <si>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</si>
  <si>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</si>
  <si>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</si>
  <si>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</si>
  <si>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</si>
  <si>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</si>
  <si>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</si>
  <si>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</si>
  <si>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</si>
  <si>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</si>
  <si>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</si>
  <si>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</si>
  <si>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</si>
  <si>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</si>
  <si>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</si>
  <si>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</si>
  <si>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</si>
  <si>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</si>
  <si>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</si>
  <si>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</si>
  <si>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</si>
  <si>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</si>
  <si>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</si>
  <si>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</si>
  <si>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</si>
  <si>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</si>
  <si>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</si>
  <si>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</si>
  <si>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</si>
  <si>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</si>
  <si>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</si>
  <si>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</si>
  <si>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</si>
  <si>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</si>
  <si>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</si>
  <si>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</si>
  <si>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</si>
  <si>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</si>
  <si>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</si>
  <si>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</si>
  <si>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</si>
  <si>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</si>
  <si>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</si>
  <si>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</si>
  <si>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</si>
  <si>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</si>
  <si>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</si>
  <si>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</si>
  <si>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</si>
  <si>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</si>
  <si>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</si>
  <si>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</si>
  <si>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</si>
  <si>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</si>
  <si>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</si>
  <si>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</si>
  <si>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</si>
  <si>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</si>
  <si>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</si>
  <si>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</si>
  <si>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</si>
  <si>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</si>
  <si>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</si>
  <si>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</si>
  <si>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</si>
  <si>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</si>
  <si>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</si>
  <si>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</si>
  <si>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</si>
  <si>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</si>
  <si>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</si>
  <si>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</si>
  <si>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</si>
  <si>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</si>
  <si>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</si>
  <si>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</si>
  <si>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</si>
  <si>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</si>
  <si>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</si>
  <si>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</si>
  <si>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</si>
  <si>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</si>
  <si>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</si>
  <si>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</si>
  <si>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</si>
  <si>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</si>
  <si>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</si>
  <si>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</si>
  <si>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</si>
  <si>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</si>
  <si>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</si>
  <si>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</si>
  <si>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</si>
  <si>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</si>
  <si>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</si>
  <si>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</si>
  <si>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</si>
  <si>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</si>
  <si>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</si>
  <si>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</si>
  <si>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</si>
  <si>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</si>
  <si>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</si>
  <si>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</si>
  <si>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</si>
  <si>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</si>
  <si>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</si>
  <si>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</si>
  <si>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</si>
  <si>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</si>
  <si>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</si>
  <si>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</si>
  <si>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</si>
  <si>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</si>
  <si>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</si>
  <si>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</si>
  <si>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</si>
  <si>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</si>
  <si>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</si>
  <si>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</si>
  <si>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</si>
  <si>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</si>
  <si>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</si>
  <si>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</si>
  <si>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</si>
  <si>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</si>
  <si>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</si>
  <si>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</si>
  <si>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</si>
  <si>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</si>
  <si>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</si>
  <si>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</si>
  <si>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</si>
  <si>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</si>
  <si>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</si>
  <si>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</si>
  <si>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</si>
  <si>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</si>
  <si>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</si>
  <si>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</si>
  <si>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</si>
  <si>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</si>
  <si>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</si>
  <si>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</si>
  <si>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</si>
  <si>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</si>
  <si>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</si>
  <si>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</si>
  <si>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</si>
  <si>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</si>
  <si>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</si>
  <si>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</si>
  <si>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</si>
  <si>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</si>
  <si>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</si>
  <si>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</si>
  <si>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</si>
  <si>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</si>
  <si>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</si>
  <si>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</si>
  <si>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</si>
  <si>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</si>
  <si>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</si>
  <si>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</si>
  <si>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</si>
  <si>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</si>
  <si>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</si>
  <si>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</si>
  <si>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</si>
  <si>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</si>
  <si>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</si>
  <si>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</si>
  <si>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</si>
  <si>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</si>
  <si>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</si>
  <si>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</si>
  <si>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</si>
  <si>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</si>
  <si>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</si>
  <si>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</si>
  <si>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</si>
  <si>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</si>
  <si>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</si>
  <si>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</si>
  <si>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</si>
  <si>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</si>
  <si>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</si>
  <si>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</si>
  <si>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</si>
  <si>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</si>
  <si>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</si>
  <si>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</si>
  <si>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</si>
  <si>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</si>
  <si>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</si>
  <si>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</si>
  <si>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</si>
  <si>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</si>
  <si>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</si>
  <si>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</si>
  <si>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</si>
  <si>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</si>
  <si>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</si>
  <si>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</si>
  <si>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</si>
  <si>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</si>
  <si>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</si>
  <si>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</si>
  <si>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</si>
  <si>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</si>
  <si>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</si>
  <si>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</si>
  <si>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</si>
  <si>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</si>
  <si>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</si>
  <si>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</si>
  <si>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</si>
  <si>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</si>
  <si>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</si>
  <si>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</si>
  <si>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</si>
  <si>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</si>
  <si>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</si>
  <si>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</si>
  <si>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</si>
  <si>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</si>
  <si>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</si>
  <si>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</si>
  <si>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</si>
  <si>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</si>
  <si>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</si>
  <si>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</si>
  <si>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</si>
  <si>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</si>
  <si>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</si>
  <si>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</si>
  <si>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</si>
  <si>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</si>
  <si>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</si>
  <si>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</si>
  <si>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</si>
  <si>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</si>
  <si>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</si>
  <si>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</si>
  <si>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</si>
  <si>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</si>
  <si>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</si>
  <si>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</si>
  <si>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</si>
  <si>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</si>
  <si>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</si>
  <si>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</si>
  <si>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</si>
  <si>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</si>
  <si>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</si>
  <si>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</si>
  <si>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</si>
  <si>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</si>
  <si>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</si>
  <si>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</si>
  <si>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</si>
  <si>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</si>
  <si>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</si>
  <si>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</si>
  <si>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</si>
  <si>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</si>
  <si>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</si>
  <si>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</si>
  <si>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</si>
  <si>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</si>
  <si>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</si>
  <si>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</si>
  <si>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</si>
  <si>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</si>
  <si>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</si>
  <si>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</si>
  <si>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</si>
  <si>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</si>
  <si>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</si>
  <si>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</si>
  <si>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</si>
  <si>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</si>
  <si>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</si>
  <si>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</si>
  <si>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</si>
  <si>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</si>
  <si>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</si>
  <si>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</si>
  <si>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</si>
  <si>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</si>
  <si>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</si>
  <si>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</si>
  <si>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</si>
  <si>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</si>
  <si>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</si>
  <si>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</si>
  <si>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</si>
  <si>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</si>
  <si>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</si>
  <si>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</si>
  <si>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</si>
  <si>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</si>
  <si>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</si>
  <si>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</si>
  <si>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</si>
  <si>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</si>
  <si>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</si>
  <si>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</si>
  <si>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</si>
  <si>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</si>
  <si>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</si>
  <si>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</si>
  <si>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</si>
  <si>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</si>
  <si>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</si>
  <si>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</si>
  <si>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</si>
  <si>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</si>
  <si>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</si>
  <si>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</si>
  <si>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</si>
  <si>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</si>
  <si>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</si>
  <si>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</si>
  <si>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</si>
  <si>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</si>
  <si>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</si>
  <si>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</si>
  <si>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</si>
  <si>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</si>
  <si>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</si>
  <si>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</si>
  <si>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</si>
  <si>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</si>
  <si>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</si>
  <si>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</si>
  <si>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</si>
  <si>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</si>
  <si>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</si>
  <si>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</si>
  <si>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</si>
  <si>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</si>
  <si>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</si>
  <si>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</si>
  <si>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</si>
  <si>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</si>
  <si>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</si>
  <si>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</si>
  <si>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</si>
  <si>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</si>
  <si>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</si>
  <si>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</si>
  <si>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</si>
  <si>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</si>
  <si>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</si>
  <si>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</si>
  <si>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</si>
  <si>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</si>
  <si>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</si>
  <si>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</si>
  <si>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</si>
  <si>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</si>
  <si>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</si>
  <si>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</si>
  <si>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</si>
  <si>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</si>
  <si>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</si>
  <si>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</si>
  <si>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</si>
  <si>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</si>
  <si>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</si>
  <si>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</si>
  <si>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</si>
  <si>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</si>
  <si>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</si>
  <si>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</si>
  <si>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</si>
  <si>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</si>
  <si>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</si>
  <si>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</si>
  <si>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</si>
  <si>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</si>
  <si>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</si>
  <si>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</si>
  <si>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</si>
  <si>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</si>
  <si>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</si>
  <si>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</si>
  <si>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</si>
  <si>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</si>
  <si>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</si>
  <si>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</si>
  <si>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</si>
  <si>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</si>
  <si>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</si>
  <si>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</si>
  <si>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</si>
  <si>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</si>
  <si>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</si>
  <si>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</si>
  <si>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</si>
  <si>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</si>
  <si>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</si>
  <si>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</si>
  <si>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</si>
  <si>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</si>
  <si>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</si>
  <si>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</si>
  <si>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</si>
  <si>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</si>
  <si>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</si>
  <si>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</si>
  <si>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</si>
  <si>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</si>
  <si>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</si>
  <si>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</si>
  <si>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</si>
  <si>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</si>
  <si>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</si>
  <si>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</si>
  <si>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</si>
  <si>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</si>
  <si>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</si>
  <si>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</si>
  <si>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</si>
  <si>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</si>
  <si>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</si>
  <si>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</si>
  <si>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</si>
  <si>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</si>
  <si>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</si>
  <si>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</si>
  <si>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</si>
  <si>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</si>
  <si>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</si>
  <si>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</si>
  <si>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</si>
  <si>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</si>
  <si>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</si>
  <si>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</si>
  <si>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</si>
  <si>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</si>
  <si>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</si>
  <si>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</si>
  <si>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</si>
  <si>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</si>
  <si>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</si>
  <si>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</si>
  <si>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</si>
  <si>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</si>
  <si>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</si>
  <si>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</si>
  <si>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</si>
  <si>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</si>
  <si>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</si>
  <si>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</si>
  <si>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</si>
  <si>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</si>
  <si>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</si>
  <si>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</si>
  <si>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</si>
  <si>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</si>
  <si>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</si>
  <si>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</si>
  <si>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</si>
  <si>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</si>
  <si>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</si>
  <si>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</si>
  <si>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</si>
  <si>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</si>
  <si>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</si>
  <si>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</si>
  <si>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</si>
  <si>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</si>
  <si>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</si>
  <si>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</si>
  <si>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</si>
  <si>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</si>
  <si>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</si>
  <si>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</si>
  <si>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</si>
  <si>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</si>
  <si>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</si>
  <si>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</si>
  <si>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</si>
  <si>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</si>
  <si>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</si>
  <si>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</si>
  <si>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</si>
  <si>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</si>
  <si>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</si>
  <si>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</si>
  <si>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</si>
  <si>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</si>
  <si>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</si>
  <si>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</si>
  <si>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</si>
  <si>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</si>
  <si>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</si>
  <si>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</si>
  <si>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</si>
  <si>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</si>
  <si>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</si>
  <si>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</si>
  <si>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</si>
  <si>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</si>
  <si>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</si>
  <si>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</si>
  <si>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</si>
  <si>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</si>
  <si>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</si>
  <si>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</si>
  <si>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</si>
  <si>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</si>
  <si>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</si>
  <si>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</si>
  <si>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</si>
  <si>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</si>
  <si>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</si>
  <si>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</si>
  <si>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</si>
  <si>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</si>
  <si>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</si>
  <si>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</si>
  <si>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</si>
  <si>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</si>
  <si>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</si>
  <si>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</si>
  <si>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</si>
  <si>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</si>
  <si>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</si>
  <si>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</si>
  <si>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</si>
  <si>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</si>
  <si>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</si>
  <si>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</si>
  <si>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</si>
  <si>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</si>
  <si>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</si>
  <si>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</si>
  <si>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</si>
  <si>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</si>
  <si>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</si>
  <si>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</si>
  <si>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</si>
  <si>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</si>
  <si>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</si>
  <si>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</si>
  <si>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</si>
  <si>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</si>
  <si>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</si>
  <si>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</si>
  <si>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</si>
  <si>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</si>
  <si>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</si>
  <si>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</si>
  <si>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</si>
  <si>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</si>
  <si>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</si>
  <si>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</si>
  <si>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</si>
  <si>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</si>
  <si>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</si>
  <si>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</si>
  <si>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</si>
  <si>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</si>
  <si>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</si>
  <si>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</si>
  <si>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</si>
  <si>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</si>
  <si>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</si>
  <si>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</si>
  <si>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</si>
  <si>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</si>
  <si>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</si>
  <si>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</si>
  <si>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</si>
  <si>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</si>
  <si>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</si>
  <si>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</si>
  <si>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</si>
  <si>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</si>
  <si>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</si>
  <si>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</si>
  <si>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</si>
  <si>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</si>
  <si>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</si>
  <si>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</si>
  <si>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</si>
  <si>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</si>
  <si>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</si>
  <si>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</si>
  <si>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</si>
  <si>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</si>
  <si>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</si>
  <si>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</si>
  <si>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</si>
  <si>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</si>
  <si>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</si>
  <si>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</si>
  <si>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</si>
  <si>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</si>
  <si>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</si>
  <si>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</si>
  <si>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</si>
  <si>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</si>
  <si>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</si>
  <si>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</si>
  <si>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</si>
  <si>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</si>
  <si>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</si>
  <si>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</si>
  <si>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</si>
  <si>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</si>
  <si>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</si>
  <si>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</si>
  <si>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</si>
  <si>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</si>
  <si>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</si>
  <si>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</si>
  <si>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</si>
  <si>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</si>
  <si>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</si>
  <si>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</si>
  <si>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</si>
  <si>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</si>
  <si>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</si>
  <si>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</si>
  <si>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</si>
  <si>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</si>
  <si>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</si>
  <si>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</si>
  <si>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</si>
  <si>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</si>
  <si>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</si>
  <si>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</si>
  <si>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</si>
  <si>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</si>
  <si>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</si>
  <si>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</si>
  <si>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</si>
  <si>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</si>
  <si>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</si>
  <si>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</si>
  <si>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</si>
  <si>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</si>
  <si>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</si>
  <si>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</si>
  <si>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</si>
  <si>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</si>
  <si>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</si>
  <si>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</si>
  <si>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</si>
  <si>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</si>
  <si>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</si>
  <si>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</si>
  <si>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</si>
  <si>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</si>
  <si>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</si>
  <si>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</si>
  <si>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</si>
  <si>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</si>
  <si>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</si>
  <si>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</si>
  <si>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</si>
  <si>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</si>
  <si>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</si>
  <si>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</si>
  <si>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</si>
  <si>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</si>
  <si>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</si>
  <si>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</si>
  <si>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</si>
  <si>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</si>
  <si>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</si>
  <si>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</si>
  <si>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</si>
  <si>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</si>
  <si>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</si>
  <si>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</si>
  <si>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</si>
  <si>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</si>
  <si>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</si>
  <si>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</si>
  <si>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</si>
  <si>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</si>
  <si>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</si>
  <si>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</si>
  <si>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</si>
  <si>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</si>
  <si>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</si>
  <si>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</si>
  <si>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</si>
  <si>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</si>
  <si>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</si>
  <si>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</si>
  <si>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</si>
  <si>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</si>
  <si>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</si>
  <si>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</si>
  <si>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</si>
  <si>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</si>
  <si>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</si>
  <si>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</si>
  <si>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</si>
  <si>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</si>
  <si>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</si>
  <si>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</si>
  <si>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</si>
  <si>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</si>
  <si>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</si>
  <si>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</si>
  <si>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</si>
  <si>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</si>
  <si>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</si>
  <si>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</si>
  <si>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</si>
  <si>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</si>
  <si>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</si>
  <si>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</si>
  <si>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</si>
  <si>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</si>
  <si>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</si>
  <si>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</si>
  <si>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</si>
  <si>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</si>
  <si>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</si>
  <si>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</si>
  <si>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</si>
  <si>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</si>
  <si>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</si>
  <si>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</si>
  <si>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</si>
  <si>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</si>
  <si>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</si>
  <si>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</si>
  <si>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</si>
  <si>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</si>
  <si>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</si>
  <si>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</si>
  <si>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</si>
  <si>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</si>
  <si>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</si>
  <si>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</si>
  <si>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</si>
  <si>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</si>
  <si>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</si>
  <si>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</si>
  <si>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</si>
  <si>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</si>
  <si>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</si>
  <si>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</si>
  <si>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</si>
  <si>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</si>
  <si>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</si>
  <si>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</si>
  <si>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</si>
  <si>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</si>
  <si>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</si>
  <si>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</si>
  <si>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</si>
  <si>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</si>
  <si>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</si>
  <si>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</si>
  <si>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</si>
  <si>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</si>
  <si>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</si>
  <si>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</si>
  <si>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</si>
  <si>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</si>
  <si>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</si>
  <si>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</si>
  <si>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</si>
  <si>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</si>
  <si>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</si>
  <si>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</si>
  <si>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</si>
  <si>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</si>
  <si>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</si>
  <si>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</si>
  <si>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</si>
  <si>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</si>
  <si>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</si>
  <si>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</si>
  <si>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</si>
  <si>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</si>
  <si>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</si>
  <si>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</si>
  <si>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</si>
  <si>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</si>
  <si>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</si>
  <si>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</si>
  <si>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</si>
  <si>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</si>
  <si>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</si>
  <si>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</si>
  <si>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</si>
  <si>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</si>
  <si>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</si>
  <si>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</si>
  <si>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</si>
  <si>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</si>
  <si>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</si>
  <si>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</si>
  <si>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</si>
  <si>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</si>
  <si>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</si>
  <si>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</si>
  <si>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</si>
  <si>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</si>
  <si>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</si>
  <si>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</si>
  <si>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</si>
  <si>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</si>
  <si>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</si>
  <si>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</si>
  <si>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</si>
  <si>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</si>
  <si>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</si>
  <si>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</si>
  <si>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</si>
  <si>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</si>
  <si>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</si>
  <si>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</si>
  <si>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</si>
  <si>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</si>
  <si>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</si>
  <si>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</si>
  <si>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</si>
  <si>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</si>
  <si>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</si>
  <si>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</si>
  <si>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</si>
  <si>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</si>
  <si>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</si>
  <si>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</si>
  <si>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</si>
  <si>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</si>
  <si>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</si>
  <si>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</si>
  <si>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</si>
  <si>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</si>
  <si>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</si>
  <si>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</si>
  <si>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</si>
  <si>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</si>
  <si>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</si>
  <si>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</si>
  <si>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</si>
  <si>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</si>
  <si>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</si>
  <si>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</si>
  <si>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</si>
  <si>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</si>
  <si>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</si>
  <si>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</si>
  <si>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</si>
  <si>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</si>
  <si>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</si>
  <si>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</si>
  <si>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</si>
  <si>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</si>
  <si>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</si>
  <si>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</si>
  <si>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</si>
  <si>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</si>
  <si>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</si>
  <si>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</si>
  <si>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</si>
  <si>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</si>
  <si>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</si>
  <si>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</si>
  <si>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</si>
  <si>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</si>
  <si>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</si>
  <si>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</si>
  <si>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</si>
  <si>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</si>
  <si>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</si>
  <si>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</si>
  <si>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</si>
  <si>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</si>
  <si>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</si>
  <si>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</si>
  <si>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</si>
  <si>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</si>
  <si>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</si>
  <si>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</si>
  <si>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</si>
  <si>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</si>
  <si>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</si>
  <si>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</si>
  <si>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</si>
  <si>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</si>
  <si>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</si>
  <si>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</si>
  <si>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</si>
  <si>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</si>
  <si>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</si>
  <si>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</si>
  <si>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</si>
  <si>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</si>
  <si>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</si>
  <si>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</si>
  <si>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</si>
  <si>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</si>
  <si>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</si>
  <si>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</si>
  <si>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</si>
  <si>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</si>
  <si>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</si>
  <si>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</si>
  <si>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</si>
  <si>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</si>
  <si>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</si>
  <si>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</si>
  <si>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</si>
  <si>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</si>
  <si>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</si>
  <si>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</si>
  <si>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</si>
  <si>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</si>
  <si>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</si>
  <si>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</si>
  <si>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</si>
  <si>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</si>
  <si>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</si>
  <si>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</si>
  <si>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</si>
  <si>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</si>
  <si>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</si>
  <si>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</si>
  <si>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</si>
  <si>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</si>
  <si>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</si>
  <si>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</si>
  <si>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</si>
  <si>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</si>
  <si>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</si>
  <si>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</si>
  <si>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</si>
  <si>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</si>
  <si>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</si>
  <si>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</si>
  <si>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</si>
  <si>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</si>
  <si>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</si>
  <si>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</si>
  <si>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</si>
  <si>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</si>
  <si>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</si>
  <si>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</si>
  <si>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</si>
  <si>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</si>
  <si>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</si>
  <si>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</si>
  <si>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</si>
  <si>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</si>
  <si>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</si>
  <si>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</si>
  <si>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</si>
  <si>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</si>
  <si>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</si>
  <si>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</si>
  <si>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</si>
  <si>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</si>
  <si>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</si>
  <si>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</si>
  <si>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</si>
  <si>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</si>
  <si>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</si>
  <si>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</si>
  <si>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</si>
  <si>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</si>
  <si>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</si>
  <si>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</si>
  <si>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</si>
  <si>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</si>
  <si>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</si>
  <si>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</si>
  <si>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</si>
  <si>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</si>
  <si>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</si>
  <si>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</si>
  <si>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</si>
  <si>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</si>
  <si>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</si>
  <si>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</si>
  <si>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</si>
  <si>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</si>
  <si>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</si>
  <si>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</si>
  <si>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</si>
  <si>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</si>
  <si>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</si>
  <si>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</si>
  <si>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</si>
  <si>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</si>
  <si>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</si>
  <si>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</si>
  <si>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</si>
  <si>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</si>
  <si>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</si>
  <si>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</si>
  <si>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</si>
  <si>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</si>
  <si>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</si>
  <si>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</si>
  <si>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</si>
  <si>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</si>
  <si>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</si>
  <si>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</si>
  <si>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</si>
  <si>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</si>
  <si>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</si>
  <si>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</si>
  <si>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</si>
  <si>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</si>
  <si>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</si>
  <si>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</si>
  <si>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</si>
  <si>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</si>
  <si>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</si>
  <si>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</si>
  <si>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</si>
  <si>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</si>
  <si>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</si>
  <si>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</si>
  <si>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</si>
  <si>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</si>
  <si>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</si>
  <si>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</si>
  <si>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</si>
  <si>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</si>
  <si>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</si>
  <si>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</si>
  <si>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</si>
  <si>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</si>
  <si>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</si>
  <si>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</si>
  <si>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</si>
  <si>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</si>
  <si>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</si>
  <si>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</si>
  <si>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</si>
  <si>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</si>
  <si>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</si>
  <si>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</si>
  <si>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</si>
  <si>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</si>
  <si>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</si>
  <si>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</si>
  <si>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</si>
  <si>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</si>
  <si>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</si>
  <si>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</si>
  <si>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</si>
  <si>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</si>
  <si>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</si>
  <si>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</si>
  <si>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</si>
  <si>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</si>
  <si>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</si>
  <si>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</si>
  <si>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</si>
  <si>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</si>
  <si>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</si>
  <si>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</si>
  <si>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</si>
  <si>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</si>
  <si>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</si>
  <si>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</si>
  <si>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</si>
  <si>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</si>
  <si>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</si>
  <si>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</si>
  <si>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</si>
  <si>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</si>
  <si>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</si>
  <si>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</si>
  <si>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</si>
  <si>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</si>
  <si>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</si>
  <si>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</si>
  <si>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</si>
  <si>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</si>
  <si>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</si>
  <si>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</si>
  <si>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</si>
  <si>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</si>
  <si>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</si>
  <si>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</si>
  <si>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</si>
  <si>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</si>
  <si>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</si>
  <si>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</si>
  <si>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</si>
  <si>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</si>
  <si>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</si>
  <si>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</si>
  <si>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</si>
  <si>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</si>
  <si>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</si>
  <si>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</si>
  <si>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</si>
  <si>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</si>
  <si>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</si>
  <si>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</si>
  <si>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</si>
  <si>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</si>
  <si>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</si>
  <si>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</si>
  <si>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</si>
  <si>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</si>
  <si>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</si>
  <si>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</si>
  <si>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</si>
  <si>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</si>
  <si>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</si>
  <si>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</si>
  <si>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</si>
  <si>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</si>
  <si>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</si>
  <si>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</si>
  <si>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</si>
  <si>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</si>
  <si>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</si>
  <si>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</si>
  <si>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</si>
  <si>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</si>
  <si>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</si>
  <si>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</si>
  <si>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</si>
  <si>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</si>
  <si>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</si>
  <si>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</si>
  <si>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</si>
  <si>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</si>
  <si>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</si>
  <si>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</si>
  <si>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</si>
  <si>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</si>
  <si>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</si>
  <si>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</si>
  <si>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</si>
  <si>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</si>
  <si>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</si>
  <si>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</si>
  <si>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</si>
  <si>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</si>
  <si>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</si>
  <si>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</si>
  <si>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</si>
  <si>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</si>
  <si>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</si>
  <si>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</si>
  <si>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</si>
  <si>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</si>
  <si>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</si>
  <si>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</si>
  <si>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</si>
  <si>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</si>
  <si>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</si>
  <si>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</si>
  <si>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</si>
  <si>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</si>
  <si>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</si>
  <si>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</si>
  <si>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</si>
  <si>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</si>
  <si>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</si>
  <si>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</si>
  <si>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</si>
  <si>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</si>
  <si>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</si>
  <si>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</si>
  <si>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</si>
  <si>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</si>
  <si>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</si>
  <si>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</si>
  <si>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</si>
  <si>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</si>
  <si>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</si>
  <si>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</si>
  <si>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</si>
  <si>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</si>
  <si>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</si>
  <si>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</si>
  <si>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</si>
  <si>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</si>
  <si>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</si>
  <si>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</si>
  <si>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</si>
  <si>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</si>
  <si>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</si>
  <si>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</si>
  <si>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</si>
  <si>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</si>
  <si>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</si>
  <si>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</si>
  <si>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</si>
  <si>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</si>
  <si>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</si>
  <si>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</si>
  <si>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</si>
  <si>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</si>
  <si>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</si>
  <si>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</si>
  <si>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</si>
  <si>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</si>
  <si>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</si>
  <si>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</si>
  <si>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</si>
  <si>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</si>
  <si>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</si>
  <si>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</si>
  <si>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</si>
  <si>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</si>
  <si>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</si>
  <si>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</si>
  <si>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</si>
  <si>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</si>
  <si>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</si>
  <si>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</si>
  <si>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</si>
  <si>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</si>
  <si>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</si>
  <si>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</si>
  <si>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</si>
  <si>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</si>
  <si>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</si>
  <si>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</si>
  <si>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</si>
  <si>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</si>
  <si>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</si>
  <si>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</si>
  <si>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</si>
  <si>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</si>
  <si>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</si>
  <si>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</si>
  <si>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</si>
  <si>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</si>
  <si>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</si>
  <si>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</si>
  <si>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</si>
  <si>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</si>
  <si>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</si>
  <si>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</si>
  <si>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</si>
  <si>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</si>
  <si>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</si>
  <si>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</si>
  <si>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</si>
  <si>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</si>
  <si>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</si>
  <si>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</si>
  <si>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</si>
  <si>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</si>
  <si>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</si>
  <si>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</si>
  <si>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</si>
  <si>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</si>
  <si>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</si>
  <si>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</si>
  <si>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</si>
  <si>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</si>
  <si>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</si>
  <si>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</si>
  <si>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</si>
  <si>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</si>
  <si>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</si>
  <si>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</si>
  <si>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</si>
  <si>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</si>
  <si>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</si>
  <si>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</si>
  <si>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</si>
  <si>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</si>
  <si>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</si>
  <si>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</si>
  <si>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</si>
  <si>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</si>
  <si>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</si>
  <si>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</si>
  <si>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</si>
  <si>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</si>
  <si>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</si>
  <si>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</si>
  <si>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</si>
  <si>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</si>
  <si>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</si>
  <si>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</si>
  <si>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</si>
  <si>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</si>
  <si>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</si>
  <si>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</si>
  <si>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</si>
  <si>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</si>
  <si>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</si>
  <si>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</si>
  <si>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</si>
  <si>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</si>
  <si>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</si>
  <si>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</si>
  <si>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</si>
  <si>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</si>
  <si>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</si>
  <si>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</si>
  <si>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</si>
  <si>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</si>
  <si>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</si>
  <si>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</si>
  <si>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</si>
  <si>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</si>
  <si>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</si>
  <si>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</si>
  <si>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</si>
  <si>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</si>
  <si>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</si>
  <si>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</si>
  <si>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</si>
  <si>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</si>
  <si>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</si>
  <si>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</si>
  <si>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</si>
  <si>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</si>
  <si>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</si>
  <si>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</si>
  <si>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</si>
  <si>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</si>
  <si>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</si>
  <si>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</si>
  <si>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</si>
  <si>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</si>
  <si>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</si>
  <si>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</si>
  <si>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</si>
  <si>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</si>
  <si>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</si>
  <si>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</si>
  <si>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</si>
  <si>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</si>
  <si>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</si>
  <si>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</si>
  <si>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</si>
  <si>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</si>
  <si>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</si>
  <si>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</si>
  <si>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</si>
  <si>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</si>
  <si>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</si>
  <si>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</si>
  <si>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</si>
  <si>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</si>
  <si>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</si>
  <si>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</si>
  <si>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</si>
  <si>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</si>
  <si>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</si>
  <si>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</si>
  <si>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</si>
  <si>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</si>
  <si>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</si>
  <si>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</si>
  <si>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</si>
  <si>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</si>
  <si>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</si>
  <si>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</si>
  <si>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</si>
  <si>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</si>
  <si>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</si>
  <si>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</si>
  <si>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</si>
  <si>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</si>
  <si>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</si>
  <si>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</si>
  <si>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</si>
  <si>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</si>
  <si>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</si>
  <si>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</si>
  <si>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</si>
  <si>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</si>
  <si>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</si>
  <si>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</si>
  <si>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</si>
  <si>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</si>
  <si>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</si>
  <si>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</si>
  <si>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</si>
  <si>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</si>
  <si>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</si>
  <si>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</si>
  <si>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</si>
  <si>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</si>
  <si>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</si>
  <si>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</si>
  <si>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</si>
  <si>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</si>
  <si>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</si>
  <si>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</si>
  <si>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</si>
  <si>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</si>
  <si>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</si>
  <si>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</si>
  <si>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</si>
  <si>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</si>
  <si>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</si>
  <si>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</si>
  <si>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</si>
  <si>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</si>
  <si>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</si>
  <si>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</si>
  <si>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</si>
  <si>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</si>
  <si>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</si>
  <si>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</si>
  <si>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</si>
  <si>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</si>
  <si>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</si>
  <si>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</si>
  <si>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</si>
  <si>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</si>
  <si>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</si>
  <si>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</si>
  <si>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</si>
  <si>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</si>
  <si>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</si>
  <si>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</si>
  <si>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</si>
  <si>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</si>
  <si>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</si>
  <si>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</si>
  <si>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</si>
  <si>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</si>
  <si>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</si>
  <si>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</si>
  <si>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</si>
  <si>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</si>
  <si>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</si>
  <si>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</si>
  <si>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</si>
  <si>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</si>
  <si>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</si>
  <si>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</si>
  <si>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</si>
  <si>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</si>
  <si>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</si>
  <si>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</si>
  <si>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</si>
  <si>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</si>
  <si>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</si>
  <si>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</si>
  <si>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</si>
  <si>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</si>
  <si>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</si>
  <si>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</si>
  <si>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</si>
  <si>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</si>
  <si>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</si>
  <si>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</si>
  <si>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</si>
  <si>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</si>
  <si>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</si>
  <si>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</si>
  <si>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</si>
  <si>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</si>
  <si>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</si>
  <si>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</si>
  <si>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</si>
  <si>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</si>
  <si>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</si>
  <si>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</si>
  <si>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</si>
  <si>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</si>
  <si>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</si>
  <si>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</si>
  <si>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</si>
  <si>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</si>
  <si>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</si>
  <si>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</si>
  <si>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</si>
  <si>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</si>
  <si>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</si>
  <si>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</si>
  <si>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</si>
  <si>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</si>
  <si>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</si>
  <si>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</si>
  <si>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</si>
  <si>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</si>
  <si>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</si>
  <si>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</si>
  <si>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</si>
  <si>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</si>
  <si>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</si>
  <si>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</si>
  <si>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</si>
  <si>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</si>
  <si>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</si>
  <si>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</si>
  <si>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</si>
  <si>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</si>
  <si>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</si>
  <si>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</si>
  <si>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</si>
  <si>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</si>
  <si>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</si>
  <si>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</si>
  <si>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</si>
  <si>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</si>
  <si>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</si>
  <si>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</si>
  <si>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</si>
  <si>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</si>
  <si>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</si>
  <si>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</si>
  <si>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</si>
  <si>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</si>
  <si>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</si>
  <si>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</si>
  <si>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</si>
  <si>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</si>
  <si>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</si>
  <si>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</si>
  <si>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</si>
  <si>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</si>
  <si>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</si>
  <si>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</si>
  <si>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</si>
  <si>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</si>
  <si>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</si>
  <si>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</si>
  <si>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</si>
  <si>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</si>
  <si>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</si>
  <si>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</si>
  <si>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</si>
  <si>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</si>
  <si>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</si>
  <si>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</si>
  <si>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</si>
  <si>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</si>
  <si>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</si>
  <si>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</si>
  <si>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</si>
  <si>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</si>
  <si>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</si>
  <si>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</si>
  <si>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</si>
  <si>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</si>
  <si>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</si>
  <si>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</si>
  <si>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</si>
  <si>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</si>
  <si>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</si>
  <si>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</si>
  <si>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</si>
  <si>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</si>
  <si>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</si>
  <si>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</si>
  <si>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</si>
  <si>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</si>
  <si>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</si>
  <si>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</si>
  <si>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</si>
  <si>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</si>
  <si>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</si>
  <si>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</si>
  <si>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</si>
  <si>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</si>
  <si>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</si>
  <si>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</si>
  <si>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</si>
  <si>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</si>
  <si>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</si>
  <si>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</si>
  <si>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</si>
  <si>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</si>
  <si>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</si>
  <si>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</si>
  <si>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</si>
  <si>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</si>
  <si>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</si>
  <si>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</si>
  <si>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</si>
  <si>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</si>
  <si>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</si>
  <si>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</si>
  <si>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</si>
  <si>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</si>
  <si>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</si>
  <si>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</si>
  <si>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</si>
  <si>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</si>
  <si>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</si>
  <si>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</si>
  <si>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</si>
  <si>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</si>
  <si>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</si>
  <si>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</si>
  <si>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</si>
  <si>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</si>
  <si>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</si>
  <si>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</si>
  <si>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</si>
  <si>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</si>
  <si>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</si>
  <si>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</si>
  <si>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</si>
  <si>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</si>
  <si>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</si>
  <si>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</si>
  <si>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</si>
  <si>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</si>
  <si>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</si>
  <si>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</si>
  <si>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</si>
  <si>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</si>
  <si>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</si>
  <si>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</si>
  <si>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</si>
  <si>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</si>
  <si>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</si>
  <si>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</si>
  <si>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</si>
  <si>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</si>
  <si>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</si>
  <si>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</si>
  <si>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</si>
  <si>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</si>
  <si>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</si>
  <si>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</si>
  <si>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</si>
  <si>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</si>
  <si>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</si>
  <si>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</si>
  <si>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</si>
  <si>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</si>
  <si>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</si>
  <si>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</si>
  <si>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</si>
  <si>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</si>
  <si>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</si>
  <si>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</si>
  <si>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</si>
  <si>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</si>
  <si>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</si>
  <si>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</si>
  <si>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</si>
  <si>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</si>
  <si>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</si>
  <si>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</si>
  <si>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</si>
  <si>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</si>
  <si>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</si>
  <si>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</si>
  <si>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</si>
  <si>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</si>
  <si>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</si>
  <si>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</si>
  <si>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</si>
  <si>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</si>
  <si>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</si>
  <si>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</si>
  <si>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</si>
  <si>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</si>
  <si>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</si>
  <si>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</si>
  <si>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</si>
  <si>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</si>
  <si>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</si>
  <si>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</si>
  <si>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</si>
  <si>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</si>
  <si>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</si>
  <si>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</si>
  <si>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</si>
  <si>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</si>
  <si>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</si>
  <si>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</si>
  <si>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</si>
  <si>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</si>
  <si>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</si>
  <si>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</si>
  <si>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</si>
  <si>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</si>
  <si>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</si>
  <si>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</si>
  <si>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</si>
  <si>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</si>
  <si>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</si>
  <si>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</si>
  <si>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</si>
  <si>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</si>
  <si>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</si>
  <si>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</si>
  <si>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</si>
  <si>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</si>
  <si>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</si>
  <si>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</si>
  <si>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</si>
  <si>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</si>
  <si>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</si>
  <si>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</si>
  <si>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</si>
  <si>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</si>
  <si>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</si>
  <si>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</si>
  <si>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</si>
  <si>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</si>
  <si>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</si>
  <si>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</si>
  <si>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</si>
  <si>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</si>
  <si>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</si>
  <si>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</si>
  <si>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</si>
  <si>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</si>
  <si>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</si>
  <si>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</si>
  <si>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</si>
  <si>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</si>
  <si>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</si>
  <si>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</si>
  <si>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</si>
  <si>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</si>
  <si>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</si>
  <si>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</si>
  <si>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</si>
  <si>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</si>
  <si>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</si>
  <si>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</si>
  <si>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</si>
  <si>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</si>
  <si>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</si>
  <si>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</si>
  <si>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</si>
  <si>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</si>
  <si>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</si>
  <si>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</si>
  <si>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</si>
  <si>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</si>
  <si>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</si>
  <si>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</si>
  <si>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</si>
  <si>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</si>
  <si>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</si>
  <si>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</si>
  <si>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</si>
  <si>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</si>
  <si>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</si>
  <si>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</si>
  <si>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</si>
  <si>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</si>
  <si>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</si>
  <si>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</si>
  <si>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</si>
  <si>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</si>
  <si>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</si>
  <si>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</si>
  <si>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</si>
  <si>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</si>
  <si>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</si>
  <si>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</si>
  <si>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</si>
  <si>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</si>
  <si>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</si>
  <si>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</si>
  <si>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</si>
  <si>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</si>
  <si>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</si>
  <si>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</si>
  <si>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</si>
  <si>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</si>
  <si>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</si>
  <si>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</si>
  <si>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</si>
  <si>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</si>
  <si>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</si>
  <si>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</si>
  <si>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</si>
  <si>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</si>
  <si>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</si>
  <si>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</si>
  <si>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</si>
  <si>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</si>
  <si>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</si>
  <si>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</si>
  <si>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</si>
  <si>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</si>
  <si>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</si>
  <si>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</si>
  <si>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</si>
  <si>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</si>
  <si>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</si>
  <si>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</si>
  <si>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</si>
  <si>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</si>
  <si>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</si>
  <si>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</si>
  <si>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</si>
  <si>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</si>
  <si>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</si>
  <si>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</si>
  <si>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</si>
  <si>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</si>
  <si>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</si>
  <si>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</si>
  <si>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</si>
  <si>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</si>
  <si>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</si>
  <si>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</si>
  <si>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</si>
  <si>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</si>
  <si>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</si>
  <si>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</si>
  <si>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</si>
  <si>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</si>
  <si>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</si>
  <si>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</si>
  <si>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</si>
  <si>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</si>
  <si>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</si>
  <si>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</si>
  <si>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</si>
  <si>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</si>
  <si>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</si>
  <si>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</si>
  <si>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</si>
  <si>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</si>
  <si>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</si>
  <si>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</si>
  <si>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</si>
  <si>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</si>
  <si>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</si>
  <si>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</si>
  <si>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</si>
  <si>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</si>
  <si>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</si>
  <si>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</si>
  <si>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</si>
  <si>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</si>
  <si>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</si>
  <si>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</si>
  <si>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</si>
  <si>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</si>
  <si>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</si>
  <si>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</si>
  <si>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</si>
  <si>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</si>
  <si>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</si>
  <si>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</si>
  <si>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</si>
  <si>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</si>
  <si>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</si>
  <si>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</si>
  <si>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</si>
  <si>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</si>
  <si>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</si>
  <si>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</si>
  <si>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</si>
  <si>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</si>
  <si>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</si>
  <si>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</si>
  <si>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</si>
  <si>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</si>
  <si>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</si>
  <si>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</si>
  <si>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</si>
  <si>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</si>
  <si>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</si>
  <si>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</si>
  <si>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</si>
  <si>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</si>
  <si>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</si>
  <si>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</si>
  <si>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</si>
  <si>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</si>
  <si>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</si>
  <si>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</si>
  <si>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</si>
  <si>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</si>
  <si>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</si>
  <si>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</si>
  <si>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</si>
  <si>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</si>
  <si>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</si>
  <si>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</si>
  <si>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</si>
  <si>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</si>
  <si>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</si>
  <si>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</si>
  <si>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</si>
  <si>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</si>
  <si>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</si>
  <si>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</si>
  <si>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</si>
  <si>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</si>
  <si>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</si>
  <si>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</si>
  <si>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</si>
  <si>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</si>
  <si>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</si>
  <si>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</si>
  <si>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</si>
  <si>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</si>
  <si>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</si>
  <si>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</si>
  <si>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</si>
  <si>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</si>
  <si>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</si>
  <si>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</si>
  <si>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</si>
  <si>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</si>
  <si>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</si>
  <si>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</si>
  <si>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</si>
  <si>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</si>
  <si>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</si>
  <si>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</si>
  <si>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</si>
  <si>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</si>
  <si>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</si>
  <si>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</si>
  <si>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</si>
  <si>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</si>
  <si>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</si>
  <si>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</si>
  <si>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</si>
  <si>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</si>
  <si>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</si>
  <si>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</si>
  <si>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</si>
  <si>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</si>
  <si>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</si>
  <si>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</si>
  <si>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</si>
  <si>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</si>
  <si>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</si>
  <si>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</si>
  <si>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</si>
  <si>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</si>
  <si>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</si>
  <si>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</si>
  <si>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</si>
  <si>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</si>
  <si>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</si>
  <si>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</si>
  <si>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</si>
  <si>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</si>
  <si>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</si>
  <si>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</si>
  <si>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</si>
  <si>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</si>
  <si>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</si>
  <si>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</si>
  <si>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</si>
  <si>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</si>
  <si>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</si>
  <si>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</si>
  <si>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</si>
  <si>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</si>
  <si>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</si>
  <si>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</si>
  <si>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</si>
  <si>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</si>
  <si>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</si>
  <si>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</si>
  <si>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</si>
  <si>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</si>
  <si>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</si>
  <si>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</si>
  <si>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</si>
  <si>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</si>
  <si>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</si>
  <si>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</si>
  <si>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</si>
  <si>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</si>
  <si>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</si>
  <si>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</si>
  <si>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</si>
  <si>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</si>
  <si>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</si>
  <si>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</si>
  <si>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</si>
  <si>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</si>
  <si>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</si>
  <si>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</si>
  <si>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</si>
  <si>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</si>
  <si>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</si>
  <si>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</si>
  <si>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</si>
  <si>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</si>
  <si>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</si>
  <si>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</si>
  <si>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</si>
  <si>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</si>
  <si>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</si>
  <si>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</si>
  <si>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</si>
  <si>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</si>
  <si>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</si>
  <si>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</si>
  <si>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</si>
  <si>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</si>
  <si>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</si>
  <si>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</si>
  <si>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</si>
  <si>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</si>
  <si>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</si>
  <si>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</si>
  <si>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</si>
  <si>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</si>
  <si>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</si>
  <si>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</si>
  <si>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</si>
  <si>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</si>
  <si>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</si>
  <si>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</si>
  <si>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</si>
  <si>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</si>
  <si>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</si>
  <si>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</si>
  <si>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</si>
  <si>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</si>
  <si>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</si>
  <si>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</si>
  <si>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</si>
  <si>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</si>
  <si>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</si>
  <si>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</si>
  <si>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</si>
  <si>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</si>
  <si>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</si>
  <si>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</si>
  <si>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</si>
  <si>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</si>
  <si>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</si>
  <si>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</si>
  <si>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</si>
  <si>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</si>
  <si>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</si>
  <si>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</si>
  <si>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</si>
  <si>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</si>
  <si>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</si>
  <si>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</si>
  <si>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</si>
  <si>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</si>
  <si>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</si>
  <si>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</si>
  <si>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</si>
  <si>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</si>
  <si>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</si>
  <si>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</si>
  <si>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</si>
  <si>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</si>
  <si>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</si>
  <si>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</si>
  <si>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</si>
  <si>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</si>
  <si>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</si>
  <si>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</si>
  <si>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</si>
  <si>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</si>
  <si>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</si>
  <si>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</si>
  <si>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</si>
  <si>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</si>
  <si>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</si>
  <si>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</si>
  <si>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</si>
  <si>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</si>
  <si>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</si>
  <si>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</si>
  <si>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</si>
  <si>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</si>
  <si>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</si>
  <si>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</si>
  <si>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</si>
  <si>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</si>
  <si>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</si>
  <si>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</si>
  <si>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</si>
  <si>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</si>
  <si>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</si>
  <si>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</si>
  <si>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</si>
  <si>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</si>
  <si>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</si>
  <si>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</si>
  <si>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</si>
  <si>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</si>
  <si>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</si>
  <si>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</si>
  <si>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</si>
  <si>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</si>
  <si>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</si>
  <si>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</si>
  <si>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</si>
  <si>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</si>
  <si>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</si>
  <si>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</si>
  <si>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</si>
  <si>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</si>
  <si>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</si>
  <si>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</si>
  <si>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</si>
  <si>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</si>
  <si>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</si>
  <si>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</si>
  <si>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</si>
  <si>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</si>
  <si>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</si>
  <si>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</si>
  <si>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</si>
  <si>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</si>
  <si>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</si>
  <si>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</si>
  <si>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</si>
  <si>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</si>
  <si>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</si>
  <si>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</si>
  <si>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</si>
  <si>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</si>
  <si>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</si>
  <si>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</si>
  <si>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</si>
  <si>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</si>
  <si>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</si>
  <si>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</si>
  <si>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</si>
  <si>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</si>
  <si>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</si>
  <si>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</si>
  <si>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</si>
  <si>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</si>
  <si>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</si>
  <si>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</si>
  <si>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</si>
  <si>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</si>
  <si>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</si>
  <si>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</si>
  <si>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</si>
  <si>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</si>
  <si>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</si>
  <si>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</si>
  <si>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</si>
  <si>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</si>
  <si>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</si>
  <si>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</si>
  <si>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</si>
  <si>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</si>
  <si>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</si>
  <si>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</si>
  <si>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</si>
  <si>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</si>
  <si>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</si>
  <si>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</si>
  <si>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</si>
  <si>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</si>
  <si>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</si>
  <si>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</si>
  <si>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</si>
  <si>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</si>
  <si>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</si>
  <si>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</si>
  <si>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</si>
  <si>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</si>
  <si>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</si>
  <si>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</si>
  <si>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</si>
  <si>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</si>
  <si>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</si>
  <si>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</si>
  <si>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</si>
  <si>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</si>
  <si>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</si>
  <si>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</si>
  <si>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</si>
  <si>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</si>
  <si>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</si>
  <si>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</si>
  <si>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</si>
  <si>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</si>
  <si>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</si>
  <si>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</si>
  <si>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</si>
  <si>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</si>
  <si>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</si>
  <si>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</si>
  <si>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</si>
  <si>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</si>
  <si>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</si>
  <si>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</si>
  <si>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</si>
  <si>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</si>
  <si>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</si>
  <si>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</si>
  <si>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</si>
  <si>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</si>
  <si>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</si>
  <si>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</si>
  <si>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</si>
  <si>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</si>
  <si>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</si>
  <si>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</si>
  <si>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</si>
  <si>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</si>
  <si>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</si>
  <si>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</si>
  <si>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</si>
  <si>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</si>
  <si>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</si>
  <si>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</si>
  <si>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</si>
  <si>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</si>
  <si>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</si>
  <si>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</si>
  <si>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</si>
  <si>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</si>
  <si>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</si>
  <si>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</si>
  <si>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</si>
  <si>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</si>
  <si>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</si>
  <si>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</si>
  <si>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</si>
  <si>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</si>
  <si>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</si>
  <si>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</si>
  <si>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</si>
  <si>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</si>
  <si>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</si>
  <si>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</si>
  <si>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</si>
  <si>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</si>
  <si>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</si>
  <si>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</si>
  <si>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</si>
  <si>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</si>
  <si>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</si>
  <si>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</si>
  <si>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</si>
  <si>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</si>
  <si>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</si>
  <si>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</si>
  <si>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</si>
  <si>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</si>
  <si>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</si>
  <si>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</si>
  <si>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</si>
  <si>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</si>
  <si>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</si>
  <si>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</si>
  <si>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</si>
  <si>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</si>
  <si>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</si>
  <si>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</si>
  <si>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</si>
  <si>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</si>
  <si>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</si>
  <si>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</si>
  <si>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</si>
  <si>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</si>
  <si>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</si>
  <si>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</si>
  <si>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</si>
  <si>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</si>
  <si>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</si>
  <si>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</si>
  <si>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</si>
  <si>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</si>
  <si>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</si>
  <si>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</si>
  <si>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</si>
  <si>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</si>
  <si>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</si>
  <si>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</si>
  <si>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</si>
  <si>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</si>
  <si>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</si>
  <si>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</si>
  <si>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</si>
  <si>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</si>
  <si>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</si>
  <si>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</si>
  <si>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</si>
  <si>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</si>
  <si>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</si>
  <si>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</si>
  <si>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</si>
  <si>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</si>
  <si>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</si>
  <si>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</si>
  <si>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</si>
  <si>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</si>
  <si>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</si>
  <si>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</si>
  <si>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</si>
  <si>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</si>
  <si>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</si>
  <si>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</si>
  <si>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</si>
  <si>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</si>
  <si>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</si>
  <si>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</si>
  <si>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</si>
  <si>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</si>
  <si>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</si>
  <si>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</si>
  <si>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</si>
  <si>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</si>
  <si>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</si>
  <si>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</si>
  <si>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</si>
  <si>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</si>
  <si>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</si>
  <si>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</si>
  <si>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</si>
  <si>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</si>
  <si>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</si>
  <si>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</si>
  <si>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</si>
  <si>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</si>
  <si>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</si>
  <si>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</si>
  <si>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</si>
  <si>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</si>
  <si>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</si>
  <si>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</si>
  <si>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</si>
  <si>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</si>
  <si>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</si>
  <si>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</si>
  <si>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</si>
  <si>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</si>
  <si>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</si>
  <si>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</si>
  <si>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</si>
  <si>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</si>
  <si>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</si>
  <si>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</si>
  <si>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</si>
  <si>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</si>
  <si>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</si>
  <si>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</si>
  <si>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</si>
  <si>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</si>
  <si>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</si>
  <si>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</si>
  <si>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</si>
  <si>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</si>
  <si>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</si>
  <si>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</si>
  <si>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</si>
  <si>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</si>
  <si>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</si>
  <si>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</si>
  <si>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</si>
  <si>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</si>
  <si>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</si>
  <si>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</si>
  <si>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</si>
  <si>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</si>
  <si>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</si>
  <si>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</si>
  <si>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</si>
  <si>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</si>
  <si>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</si>
  <si>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</si>
  <si>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</si>
  <si>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</si>
  <si>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</si>
  <si>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</si>
  <si>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</si>
  <si>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</si>
  <si>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</si>
  <si>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</si>
  <si>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</si>
  <si>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</si>
  <si>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</si>
  <si>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</si>
  <si>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</si>
  <si>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</si>
  <si>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</si>
  <si>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</si>
  <si>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</si>
  <si>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</si>
  <si>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</si>
  <si>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</si>
  <si>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</si>
  <si>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</si>
  <si>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</si>
  <si>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</si>
  <si>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</si>
  <si>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</si>
  <si>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</si>
  <si>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</si>
  <si>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</si>
  <si>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</si>
  <si>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</si>
  <si>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</si>
  <si>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</si>
  <si>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</si>
  <si>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</si>
  <si>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</si>
  <si>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</si>
  <si>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</si>
  <si>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</si>
  <si>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</si>
  <si>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</si>
  <si>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</si>
  <si>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</si>
  <si>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</si>
  <si>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</si>
  <si>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</si>
  <si>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</si>
  <si>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</si>
  <si>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</si>
  <si>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</si>
  <si>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</si>
  <si>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</si>
  <si>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</si>
  <si>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</si>
  <si>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</si>
  <si>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</si>
  <si>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</si>
  <si>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</si>
  <si>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</si>
  <si>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</si>
  <si>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</si>
  <si>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</si>
  <si>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</si>
  <si>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</si>
  <si>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</si>
  <si>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</si>
  <si>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</si>
  <si>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</si>
  <si>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</si>
  <si>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</si>
  <si>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</si>
  <si>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</si>
  <si>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</si>
  <si>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</si>
  <si>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</si>
  <si>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</si>
  <si>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</si>
  <si>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</si>
  <si>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</si>
  <si>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</si>
  <si>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</si>
  <si>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</si>
  <si>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</si>
  <si>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</si>
  <si>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</si>
  <si>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</si>
  <si>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</si>
  <si>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</si>
  <si>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</si>
  <si>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</si>
  <si>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</si>
  <si>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</si>
  <si>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</si>
  <si>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</si>
  <si>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</si>
  <si>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</si>
  <si>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</si>
  <si>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</si>
  <si>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</si>
  <si>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</si>
  <si>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</si>
  <si>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</si>
  <si>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</si>
  <si>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</si>
  <si>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</si>
  <si>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</si>
  <si>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</si>
  <si>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</si>
  <si>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</si>
  <si>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</si>
  <si>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</si>
  <si>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</si>
  <si>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</si>
  <si>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</si>
  <si>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</si>
  <si>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</si>
  <si>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</si>
  <si>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</si>
  <si>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</si>
  <si>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</si>
  <si>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</si>
  <si>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</si>
  <si>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</si>
  <si>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</si>
  <si>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</si>
  <si>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</si>
  <si>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</si>
  <si>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</si>
  <si>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</si>
  <si>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</si>
  <si>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</si>
  <si>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</si>
  <si>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</si>
  <si>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</si>
  <si>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</si>
  <si>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</si>
  <si>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</si>
  <si>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</si>
  <si>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</si>
  <si>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</si>
  <si>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</si>
  <si>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</si>
  <si>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</si>
  <si>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</si>
  <si>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</si>
  <si>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</si>
  <si>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</si>
  <si>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</si>
  <si>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</si>
  <si>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</si>
  <si>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</si>
  <si>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</si>
  <si>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</si>
  <si>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</si>
  <si>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</si>
  <si>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</si>
  <si>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</si>
  <si>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</si>
  <si>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</si>
  <si>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</si>
  <si>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</si>
  <si>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</si>
  <si>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</si>
  <si>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</si>
  <si>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</si>
  <si>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</si>
  <si>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</si>
  <si>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</si>
  <si>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</si>
  <si>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</si>
  <si>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</si>
  <si>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</si>
  <si>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</si>
  <si>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</si>
  <si>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</si>
  <si>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</si>
  <si>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</si>
  <si>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</si>
  <si>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</si>
  <si>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</si>
  <si>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</si>
  <si>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</si>
  <si>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</si>
  <si>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</si>
  <si>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</si>
  <si>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</si>
  <si>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</si>
  <si>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</si>
  <si>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</si>
  <si>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</si>
  <si>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</si>
  <si>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</si>
  <si>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</si>
  <si>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</si>
  <si>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</si>
  <si>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</si>
  <si>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</si>
  <si>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</si>
  <si>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</si>
  <si>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</si>
  <si>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</si>
  <si>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</si>
  <si>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</si>
  <si>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</si>
  <si>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</si>
  <si>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</si>
  <si>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</si>
  <si>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</si>
  <si>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</si>
  <si>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</si>
  <si>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</si>
  <si>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</si>
  <si>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</si>
  <si>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</si>
  <si>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</si>
  <si>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</si>
  <si>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</si>
  <si>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</si>
  <si>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</si>
  <si>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</si>
  <si>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</si>
  <si>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</si>
  <si>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</si>
  <si>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</si>
  <si>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</si>
  <si>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</si>
  <si>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</si>
  <si>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</si>
  <si>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</si>
  <si>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</si>
  <si>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</si>
  <si>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</si>
  <si>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</si>
  <si>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</si>
  <si>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</si>
  <si>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</si>
  <si>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</si>
  <si>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</si>
  <si>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</si>
  <si>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</si>
  <si>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</si>
  <si>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</si>
  <si>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</si>
  <si>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</si>
  <si>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</si>
  <si>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</si>
  <si>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</si>
  <si>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</si>
  <si>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</si>
  <si>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</si>
  <si>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</si>
  <si>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</si>
  <si>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</si>
  <si>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</si>
  <si>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</si>
  <si>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</si>
  <si>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</si>
  <si>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</si>
  <si>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</si>
  <si>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</si>
  <si>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</si>
  <si>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</si>
  <si>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</si>
  <si>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</si>
  <si>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</si>
  <si>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</si>
  <si>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</si>
  <si>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</si>
  <si>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</si>
  <si>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</si>
  <si>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</si>
  <si>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</si>
  <si>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</si>
  <si>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</si>
  <si>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</si>
  <si>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</si>
  <si>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</si>
  <si>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</si>
  <si>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</si>
  <si>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</si>
  <si>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</si>
  <si>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</si>
  <si>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</si>
  <si>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</si>
  <si>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</si>
  <si>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</si>
  <si>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</si>
  <si>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</si>
  <si>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</si>
  <si>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</si>
  <si>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</si>
  <si>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</si>
  <si>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</si>
  <si>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</si>
  <si>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</si>
  <si>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</si>
  <si>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</si>
  <si>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</si>
  <si>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</si>
  <si>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</si>
  <si>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</si>
  <si>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</si>
  <si>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</si>
  <si>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</si>
  <si>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</si>
  <si>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</si>
  <si>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</si>
  <si>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</si>
  <si>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</si>
  <si>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</si>
  <si>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</si>
  <si>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</si>
  <si>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</si>
  <si>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</si>
  <si>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</si>
  <si>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</si>
  <si>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</si>
  <si>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</si>
  <si>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</si>
  <si>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</si>
  <si>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</si>
  <si>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</si>
  <si>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</si>
  <si>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</si>
  <si>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</si>
  <si>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</si>
  <si>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</si>
  <si>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</si>
  <si>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</si>
  <si>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</si>
  <si>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</si>
  <si>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</si>
  <si>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</si>
  <si>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</si>
  <si>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</si>
  <si>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</si>
  <si>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</si>
  <si>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</si>
  <si>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</si>
  <si>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</si>
  <si>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</si>
  <si>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</si>
  <si>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</si>
  <si>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</si>
  <si>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</si>
  <si>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</si>
  <si>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</si>
  <si>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</si>
  <si>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</si>
  <si>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</si>
  <si>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</si>
  <si>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</si>
  <si>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</si>
  <si>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</si>
  <si>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</si>
  <si>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</si>
  <si>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</si>
  <si>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</si>
  <si>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</si>
  <si>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</si>
  <si>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</si>
  <si>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</si>
  <si>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</si>
  <si>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</si>
  <si>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</si>
  <si>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</si>
  <si>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</si>
  <si>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</si>
  <si>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</si>
  <si>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</si>
  <si>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</si>
  <si>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</si>
  <si>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</si>
  <si>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</si>
  <si>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</si>
  <si>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</si>
  <si>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</si>
  <si>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</si>
  <si>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</si>
  <si>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</si>
  <si>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</si>
  <si>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</si>
  <si>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</si>
  <si>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</si>
  <si>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</si>
  <si>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</si>
  <si>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</si>
  <si>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</si>
  <si>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</si>
  <si>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</si>
  <si>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</si>
  <si>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</si>
  <si>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</si>
  <si>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</si>
  <si>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</si>
  <si>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</si>
  <si>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</si>
  <si>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</si>
  <si>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</si>
  <si>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</si>
  <si>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</si>
  <si>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</si>
  <si>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</si>
  <si>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</si>
  <si>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</si>
  <si>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</si>
  <si>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</si>
  <si>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</si>
  <si>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</si>
  <si>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</si>
  <si>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</si>
  <si>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</si>
  <si>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</si>
  <si>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</si>
  <si>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</si>
  <si>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</si>
  <si>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</si>
  <si>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</si>
  <si>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</si>
  <si>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</si>
  <si>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</si>
  <si>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</si>
  <si>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</si>
  <si>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</si>
  <si>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</si>
  <si>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</si>
  <si>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</si>
  <si>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</si>
  <si>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</si>
  <si>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</si>
  <si>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</si>
  <si>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</si>
  <si>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</si>
  <si>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</si>
  <si>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</si>
  <si>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</si>
  <si>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</si>
  <si>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</si>
  <si>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</si>
  <si>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</si>
  <si>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</si>
  <si>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</si>
  <si>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</si>
  <si>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</si>
  <si>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</si>
  <si>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</si>
  <si>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</si>
  <si>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</si>
  <si>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</si>
  <si>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</si>
  <si>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</si>
  <si>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</si>
  <si>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</si>
  <si>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</si>
  <si>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</si>
  <si>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</si>
  <si>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</si>
  <si>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</si>
  <si>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</si>
  <si>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</si>
  <si>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</si>
  <si>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</si>
  <si>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</si>
  <si>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</si>
  <si>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</si>
  <si>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</si>
  <si>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</si>
  <si>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</si>
  <si>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</si>
  <si>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</si>
  <si>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</si>
  <si>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</si>
  <si>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</si>
  <si>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</si>
  <si>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</si>
  <si>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</si>
  <si>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</si>
  <si>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</si>
  <si>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</si>
  <si>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</si>
  <si>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</si>
  <si>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</si>
  <si>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</si>
  <si>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</si>
  <si>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</si>
  <si>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</si>
  <si>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</si>
  <si>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</si>
  <si>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</si>
  <si>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</si>
  <si>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</si>
  <si>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</si>
  <si>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</si>
  <si>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</si>
  <si>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</si>
  <si>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</si>
  <si>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</si>
  <si>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</si>
  <si>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</si>
  <si>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</si>
  <si>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</si>
  <si>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</si>
  <si>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</si>
  <si>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</si>
  <si>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</si>
  <si>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</si>
  <si>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</si>
  <si>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</si>
  <si>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</si>
  <si>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</si>
  <si>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</si>
  <si>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</si>
  <si>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</si>
  <si>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</si>
  <si>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</si>
  <si>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</si>
  <si>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</si>
  <si>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</si>
  <si>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</si>
  <si>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</si>
  <si>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</si>
  <si>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</si>
  <si>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</si>
  <si>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</si>
  <si>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</si>
  <si>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</si>
  <si>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</si>
  <si>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</si>
  <si>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</si>
  <si>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</si>
  <si>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</si>
  <si>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</si>
  <si>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</si>
  <si>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</si>
  <si>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</si>
  <si>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</si>
  <si>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</si>
  <si>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</si>
  <si>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</si>
  <si>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</si>
  <si>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</si>
  <si>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</si>
  <si>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</si>
  <si>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</si>
  <si>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</si>
  <si>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</si>
  <si>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</si>
  <si>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</si>
  <si>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</si>
  <si>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</si>
  <si>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</si>
  <si>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</si>
  <si>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</si>
  <si>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</si>
  <si>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</si>
  <si>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</si>
  <si>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</si>
  <si>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</si>
  <si>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</si>
  <si>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</si>
  <si>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</si>
  <si>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</si>
  <si>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</si>
  <si>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</si>
  <si>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</si>
  <si>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</si>
  <si>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</si>
  <si>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</si>
  <si>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</si>
  <si>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</si>
  <si>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</si>
  <si>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</si>
  <si>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</si>
  <si>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</si>
  <si>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</si>
  <si>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</si>
  <si>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</si>
  <si>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</si>
  <si>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</si>
  <si>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</si>
  <si>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</si>
  <si>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</si>
  <si>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</si>
  <si>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</si>
  <si>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</si>
  <si>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</si>
  <si>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</si>
  <si>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</si>
  <si>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</si>
  <si>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</si>
  <si>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</si>
  <si>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</si>
  <si>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</si>
  <si>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</si>
  <si>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</si>
  <si>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</si>
  <si>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</si>
  <si>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</si>
  <si>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</si>
  <si>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</si>
  <si>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</si>
  <si>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</si>
  <si>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</si>
  <si>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</si>
  <si>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</si>
  <si>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</si>
  <si>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</si>
  <si>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</si>
  <si>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</si>
  <si>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</si>
  <si>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</si>
  <si>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</si>
  <si>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</si>
  <si>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</si>
  <si>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</si>
  <si>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</si>
  <si>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</si>
  <si>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</si>
  <si>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</si>
  <si>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</si>
  <si>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</si>
  <si>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</si>
  <si>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</si>
  <si>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</si>
  <si>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</si>
  <si>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</si>
  <si>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</si>
  <si>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</si>
  <si>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</si>
  <si>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</si>
  <si>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</si>
  <si>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</si>
  <si>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</si>
  <si>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</si>
  <si>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</si>
  <si>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</si>
  <si>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</si>
  <si>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</si>
  <si>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</si>
  <si>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</si>
  <si>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</si>
  <si>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</si>
  <si>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</si>
  <si>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</si>
  <si>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</si>
  <si>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</si>
  <si>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</si>
  <si>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</si>
  <si>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</si>
  <si>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</si>
  <si>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</si>
  <si>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</si>
  <si>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</si>
  <si>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</si>
  <si>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</si>
  <si>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</si>
  <si>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</si>
  <si>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</si>
  <si>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</si>
  <si>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</si>
  <si>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</si>
  <si>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</si>
  <si>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</si>
  <si>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</si>
  <si>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</si>
  <si>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</si>
  <si>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</si>
  <si>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</si>
  <si>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</si>
  <si>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</si>
  <si>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</si>
  <si>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</si>
  <si>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</si>
  <si>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</si>
  <si>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</si>
  <si>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</si>
  <si>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</si>
  <si>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</si>
  <si>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</si>
  <si>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</si>
  <si>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</si>
  <si>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</si>
  <si>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</si>
  <si>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</si>
  <si>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</si>
  <si>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</si>
  <si>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</si>
  <si>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</si>
  <si>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</si>
  <si>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</si>
  <si>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</si>
  <si>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</si>
  <si>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</si>
  <si>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</si>
  <si>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</si>
  <si>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</si>
  <si>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</si>
  <si>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</si>
  <si>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</si>
  <si>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</si>
  <si>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</si>
  <si>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</si>
  <si>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</si>
  <si>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</si>
  <si>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</si>
  <si>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</si>
  <si>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</si>
  <si>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</si>
  <si>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</si>
  <si>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</si>
  <si>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</si>
  <si>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</si>
  <si>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</si>
  <si>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</si>
  <si>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</si>
  <si>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</si>
  <si>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</si>
  <si>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</si>
  <si>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</si>
  <si>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</si>
  <si>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</si>
  <si>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</si>
  <si>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</si>
  <si>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</si>
  <si>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</si>
  <si>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</si>
  <si>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</si>
  <si>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</si>
  <si>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</si>
  <si>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</si>
  <si>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</si>
  <si>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</si>
  <si>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</si>
  <si>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</si>
  <si>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</si>
  <si>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</si>
  <si>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</si>
  <si>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</si>
  <si>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</si>
  <si>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</si>
  <si>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</si>
  <si>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</si>
  <si>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</si>
  <si>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</si>
  <si>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</si>
  <si>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</si>
  <si>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</si>
  <si>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</si>
  <si>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</si>
  <si>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</si>
  <si>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</si>
  <si>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</si>
  <si>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</si>
  <si>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</si>
  <si>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</si>
  <si>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</si>
  <si>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</si>
  <si>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</si>
  <si>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</si>
  <si>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</si>
  <si>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</si>
  <si>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</si>
  <si>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</si>
  <si>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</si>
  <si>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</si>
  <si>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</si>
  <si>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</si>
  <si>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</si>
  <si>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</si>
  <si>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</si>
  <si>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</si>
  <si>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</si>
  <si>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</si>
  <si>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</si>
  <si>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</si>
  <si>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</si>
  <si>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</si>
  <si>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</si>
  <si>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</si>
  <si>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</si>
  <si>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</si>
  <si>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</si>
  <si>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</si>
  <si>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</si>
  <si>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</si>
  <si>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</si>
  <si>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</si>
  <si>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</si>
  <si>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</si>
  <si>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</si>
  <si>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</si>
  <si>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</si>
  <si>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</si>
  <si>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</si>
  <si>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</si>
  <si>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</si>
  <si>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</si>
  <si>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</si>
  <si>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</si>
  <si>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</si>
  <si>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</si>
  <si>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</si>
  <si>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</si>
  <si>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</si>
  <si>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</si>
  <si>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</si>
  <si>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</si>
  <si>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</si>
  <si>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</si>
  <si>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</si>
  <si>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</si>
  <si>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</si>
  <si>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</si>
  <si>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</si>
  <si>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</si>
  <si>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</si>
  <si>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</si>
  <si>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</si>
  <si>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</si>
  <si>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</si>
  <si>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</si>
  <si>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</si>
  <si>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</si>
  <si>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</si>
  <si>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</si>
  <si>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</si>
  <si>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</si>
  <si>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</si>
  <si>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</si>
  <si>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</si>
  <si>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</si>
  <si>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</si>
  <si>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</si>
  <si>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</si>
  <si>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</si>
  <si>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</si>
  <si>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</si>
  <si>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</si>
  <si>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</si>
  <si>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</si>
  <si>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</si>
  <si>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</si>
  <si>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</si>
  <si>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</si>
  <si>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</si>
  <si>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</si>
  <si>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</si>
  <si>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</si>
  <si>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</si>
  <si>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</si>
  <si>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</si>
  <si>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</si>
  <si>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</si>
  <si>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</si>
  <si>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</si>
  <si>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</si>
  <si>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</si>
  <si>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</si>
  <si>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</si>
  <si>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</si>
  <si>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</si>
  <si>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</si>
  <si>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</si>
  <si>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</si>
  <si>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</si>
  <si>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</si>
  <si>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</si>
  <si>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</si>
  <si>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</si>
  <si>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</si>
  <si>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</si>
  <si>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</si>
  <si>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</si>
  <si>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</si>
  <si>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</si>
  <si>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</si>
  <si>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</si>
  <si>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</si>
  <si>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</si>
  <si>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</si>
  <si>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</si>
  <si>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</si>
  <si>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</si>
  <si>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</si>
  <si>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</si>
  <si>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</si>
  <si>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</si>
  <si>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</si>
  <si>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</si>
  <si>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</si>
  <si>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</si>
  <si>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</si>
  <si>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</si>
  <si>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</si>
  <si>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</si>
  <si>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</si>
  <si>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</si>
  <si>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</si>
  <si>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</si>
  <si>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</si>
  <si>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</si>
  <si>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</si>
  <si>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</si>
  <si>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</si>
  <si>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</si>
  <si>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</si>
  <si>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</si>
  <si>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</si>
  <si>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</si>
  <si>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</si>
  <si>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</si>
  <si>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</si>
  <si>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</si>
  <si>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</si>
  <si>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</si>
  <si>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</si>
  <si>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</si>
  <si>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</si>
  <si>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</si>
  <si>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</si>
  <si>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</si>
  <si>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</si>
  <si>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</si>
  <si>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</si>
  <si>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</si>
  <si>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</si>
  <si>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</si>
  <si>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</si>
  <si>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</si>
  <si>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</si>
  <si>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</si>
  <si>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</si>
  <si>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</si>
  <si>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</si>
  <si>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</si>
  <si>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</si>
  <si>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</si>
  <si>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</si>
  <si>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</si>
  <si>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</si>
  <si>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</si>
  <si>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</si>
  <si>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</si>
  <si>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</si>
  <si>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</si>
  <si>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</si>
  <si>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</si>
  <si>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</si>
  <si>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</si>
  <si>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</si>
  <si>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</si>
  <si>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</si>
  <si>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</si>
  <si>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</si>
  <si>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</si>
  <si>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</si>
  <si>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</si>
  <si>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</si>
  <si>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</si>
  <si>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</si>
  <si>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</si>
  <si>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</si>
  <si>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</si>
  <si>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</si>
  <si>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</si>
  <si>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</si>
  <si>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</si>
  <si>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</si>
  <si>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</si>
  <si>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</si>
  <si>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</si>
  <si>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</si>
  <si>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</si>
  <si>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</si>
  <si>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</si>
  <si>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</si>
  <si>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</si>
  <si>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</si>
  <si>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</si>
  <si>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</si>
  <si>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</si>
  <si>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</si>
  <si>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</si>
  <si>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</si>
  <si>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</si>
  <si>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</si>
  <si>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</si>
  <si>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</si>
  <si>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</si>
  <si>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</si>
  <si>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</si>
  <si>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</si>
  <si>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</si>
  <si>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</si>
  <si>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</si>
  <si>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</si>
  <si>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</si>
  <si>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</si>
  <si>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</si>
  <si>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</si>
  <si>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</si>
  <si>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</si>
  <si>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</si>
  <si>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</si>
  <si>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</si>
  <si>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</si>
  <si>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</si>
  <si>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</si>
  <si>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</si>
  <si>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</si>
  <si>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</si>
  <si>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</si>
  <si>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</si>
  <si>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</si>
  <si>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</si>
  <si>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</si>
  <si>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</si>
  <si>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</si>
  <si>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</si>
  <si>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</si>
  <si>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</si>
  <si>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</si>
  <si>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</si>
  <si>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</si>
  <si>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</si>
  <si>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</si>
  <si>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</si>
  <si>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</si>
  <si>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</si>
  <si>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</si>
  <si>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</si>
  <si>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</si>
  <si>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</si>
  <si>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</si>
  <si>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</si>
  <si>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</si>
  <si>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</si>
  <si>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</si>
  <si>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</si>
  <si>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</si>
  <si>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</si>
  <si>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</si>
  <si>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</si>
  <si>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</si>
  <si>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</si>
  <si>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</si>
  <si>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</si>
  <si>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</si>
  <si>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</si>
  <si>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</si>
  <si>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</si>
  <si>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</si>
  <si>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</si>
  <si>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</si>
  <si>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</si>
  <si>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</si>
  <si>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</si>
  <si>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</si>
  <si>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</si>
  <si>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</si>
  <si>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</si>
  <si>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</si>
  <si>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</si>
  <si>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</si>
  <si>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</si>
  <si>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</si>
  <si>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</si>
  <si>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</si>
  <si>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</si>
  <si>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</si>
  <si>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</si>
  <si>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</si>
  <si>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</si>
  <si>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</si>
  <si>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</si>
  <si>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</si>
  <si>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</si>
  <si>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</si>
  <si>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</si>
  <si>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</si>
  <si>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</si>
  <si>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</si>
  <si>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</si>
  <si>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</si>
  <si>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</si>
  <si>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</si>
  <si>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</si>
  <si>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</si>
  <si>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</si>
  <si>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</si>
  <si>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</si>
  <si>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</si>
  <si>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</si>
  <si>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</si>
  <si>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</si>
  <si>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</si>
  <si>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</si>
  <si>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</si>
  <si>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</si>
  <si>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</si>
  <si>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</si>
  <si>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</si>
  <si>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</si>
  <si>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</si>
  <si>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</si>
  <si>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</si>
  <si>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</si>
  <si>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</si>
  <si>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</si>
  <si>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</si>
  <si>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</si>
  <si>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</si>
  <si>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</si>
  <si>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</si>
  <si>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</si>
  <si>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</si>
  <si>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</si>
  <si>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</si>
  <si>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</si>
  <si>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</si>
  <si>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</si>
  <si>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</si>
  <si>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</si>
  <si>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</si>
  <si>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</si>
  <si>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</si>
  <si>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</si>
  <si>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</si>
  <si>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</si>
  <si>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</si>
  <si>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</si>
  <si>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</si>
  <si>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</si>
  <si>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</si>
  <si>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</si>
  <si>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</si>
  <si>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</si>
  <si>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</si>
  <si>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</si>
  <si>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</si>
  <si>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</si>
  <si>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</si>
  <si>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</si>
  <si>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</si>
  <si>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</si>
  <si>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</si>
  <si>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</si>
  <si>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</si>
  <si>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</si>
  <si>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</si>
  <si>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</si>
  <si>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</si>
  <si>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</si>
  <si>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</si>
  <si>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</si>
  <si>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</si>
  <si>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</si>
  <si>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</si>
  <si>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</si>
  <si>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</si>
  <si>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</si>
  <si>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</si>
  <si>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</si>
  <si>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</si>
  <si>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</si>
  <si>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</si>
  <si>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</si>
  <si>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</si>
  <si>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</si>
  <si>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</si>
  <si>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</si>
  <si>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</si>
  <si>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</si>
  <si>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</si>
  <si>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</si>
  <si>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</si>
  <si>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</si>
  <si>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</si>
  <si>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</si>
  <si>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</si>
  <si>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</si>
  <si>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</si>
  <si>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</si>
  <si>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</si>
  <si>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</si>
  <si>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</si>
  <si>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</si>
  <si>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</si>
  <si>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</si>
  <si>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</si>
  <si>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</si>
  <si>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</si>
  <si>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</si>
  <si>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</si>
  <si>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</si>
  <si>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</si>
  <si>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</si>
  <si>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</si>
  <si>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</si>
  <si>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</si>
  <si>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</si>
  <si>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</si>
  <si>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</si>
  <si>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</si>
  <si>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</si>
  <si>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</si>
  <si>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</si>
  <si>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</si>
  <si>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</si>
  <si>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</si>
  <si>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</si>
  <si>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</si>
  <si>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</si>
  <si>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</si>
  <si>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</si>
  <si>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</si>
  <si>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</si>
  <si>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</si>
  <si>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</si>
  <si>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</si>
  <si>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</si>
  <si>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</si>
  <si>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</si>
  <si>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</si>
  <si>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</si>
  <si>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</si>
  <si>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</si>
  <si>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</si>
  <si>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</si>
  <si>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</si>
  <si>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</si>
  <si>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</si>
  <si>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</si>
  <si>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</si>
  <si>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</si>
  <si>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</si>
  <si>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</si>
  <si>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</si>
  <si>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</si>
  <si>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</si>
  <si>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</si>
  <si>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</si>
  <si>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</si>
  <si>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</si>
  <si>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</si>
  <si>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</si>
  <si>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</si>
  <si>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</si>
  <si>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</si>
  <si>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</si>
  <si>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</si>
  <si>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</si>
  <si>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</si>
  <si>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</si>
  <si>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</si>
  <si>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</si>
  <si>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</si>
  <si>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</si>
  <si>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</si>
  <si>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</si>
  <si>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</si>
  <si>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</si>
  <si>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</si>
  <si>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</si>
  <si>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</si>
  <si>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</si>
  <si>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</si>
  <si>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</si>
  <si>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</si>
  <si>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</si>
  <si>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</si>
  <si>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</si>
  <si>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</si>
  <si>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</si>
  <si>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</si>
  <si>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</si>
  <si>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</si>
  <si>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</si>
  <si>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</si>
  <si>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</si>
  <si>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</si>
  <si>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</si>
  <si>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</si>
  <si>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</si>
  <si>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</si>
  <si>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</si>
  <si>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</si>
  <si>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</si>
  <si>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</si>
  <si>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</si>
  <si>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</si>
  <si>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</si>
  <si>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</si>
  <si>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</si>
  <si>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</si>
  <si>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</si>
  <si>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</si>
  <si>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</si>
  <si>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</si>
  <si>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</si>
  <si>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</si>
  <si>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</si>
  <si>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</si>
  <si>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</si>
  <si>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</si>
  <si>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</si>
  <si>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</si>
  <si>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</si>
  <si>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</si>
  <si>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</si>
  <si>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</si>
  <si>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</si>
  <si>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</si>
  <si>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</si>
  <si>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</si>
  <si>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</si>
  <si>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</si>
  <si>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</si>
  <si>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</si>
  <si>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</si>
  <si>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</si>
  <si>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</si>
  <si>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</si>
  <si>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</si>
  <si>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</si>
  <si>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</si>
  <si>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</si>
  <si>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</si>
  <si>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</si>
  <si>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</si>
  <si>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</si>
  <si>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</si>
  <si>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</si>
  <si>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</si>
  <si>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</si>
  <si>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</si>
  <si>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</si>
  <si>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</si>
  <si>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</si>
  <si>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</si>
  <si>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</si>
  <si>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</si>
  <si>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</si>
  <si>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</si>
  <si>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</si>
  <si>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</si>
  <si>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</si>
  <si>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</si>
  <si>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</si>
  <si>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</si>
  <si>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</si>
  <si>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</si>
  <si>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</si>
  <si>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</si>
  <si>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</si>
  <si>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</si>
  <si>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</si>
  <si>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</si>
  <si>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</si>
  <si>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</si>
  <si>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</si>
  <si>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</si>
  <si>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</si>
  <si>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</si>
  <si>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</si>
  <si>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</si>
  <si>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</si>
  <si>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</si>
  <si>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</si>
  <si>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</si>
  <si>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</si>
  <si>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</si>
  <si>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</si>
  <si>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</si>
  <si>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</si>
  <si>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</si>
  <si>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</si>
  <si>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</si>
  <si>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</si>
  <si>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</si>
  <si>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</si>
  <si>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</si>
  <si>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</si>
  <si>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</si>
  <si>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</si>
  <si>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</si>
  <si>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</si>
  <si>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</si>
  <si>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</si>
  <si>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</si>
  <si>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</si>
  <si>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</si>
  <si>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</si>
  <si>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</si>
  <si>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</si>
  <si>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</si>
  <si>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</si>
  <si>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</si>
  <si>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</si>
  <si>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</si>
  <si>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</si>
  <si>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</si>
  <si>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</si>
  <si>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</si>
  <si>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</si>
  <si>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</si>
  <si>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</si>
  <si>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</si>
  <si>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</si>
  <si>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</si>
  <si>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</si>
  <si>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</si>
  <si>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</si>
  <si>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</si>
  <si>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</si>
  <si>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</si>
  <si>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</si>
  <si>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</si>
  <si>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</si>
  <si>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</si>
  <si>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</si>
  <si>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</si>
  <si>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</si>
  <si>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</si>
  <si>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</si>
  <si>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</si>
  <si>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</si>
  <si>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</si>
  <si>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</si>
  <si>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</si>
  <si>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</si>
  <si>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</si>
  <si>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</si>
  <si>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</si>
  <si>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</si>
  <si>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</si>
  <si>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</si>
  <si>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</si>
  <si>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</si>
  <si>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</si>
  <si>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</si>
  <si>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</si>
  <si>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</si>
  <si>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</si>
  <si>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</si>
  <si>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</si>
  <si>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</si>
  <si>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</si>
  <si>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</si>
  <si>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</si>
  <si>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</si>
  <si>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</si>
  <si>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</si>
  <si>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</si>
  <si>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</si>
  <si>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</si>
  <si>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</si>
  <si>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</si>
  <si>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</si>
  <si>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</si>
  <si>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</si>
  <si>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</si>
  <si>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</si>
  <si>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</si>
  <si>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</si>
  <si>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</si>
  <si>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</si>
  <si>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</si>
  <si>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</si>
  <si>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</si>
  <si>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</si>
  <si>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</si>
  <si>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</si>
  <si>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</si>
  <si>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</si>
  <si>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</si>
  <si>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</si>
  <si>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</si>
  <si>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</si>
  <si>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</si>
  <si>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</si>
  <si>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</si>
  <si>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</si>
  <si>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</si>
  <si>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</si>
  <si>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</si>
  <si>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</si>
  <si>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</si>
  <si>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</si>
  <si>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</si>
  <si>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</si>
  <si>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</si>
  <si>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</si>
  <si>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</si>
  <si>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</si>
  <si>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</si>
  <si>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</si>
  <si>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</si>
  <si>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</si>
  <si>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</si>
  <si>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</si>
  <si>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</si>
  <si>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</si>
  <si>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</si>
  <si>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</si>
  <si>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</si>
  <si>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</si>
  <si>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</si>
  <si>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</si>
  <si>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</si>
  <si>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</si>
  <si>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</si>
  <si>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</si>
  <si>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</si>
  <si>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</si>
  <si>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</si>
  <si>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</si>
  <si>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</si>
  <si>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</si>
  <si>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</si>
  <si>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</si>
  <si>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</si>
  <si>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</si>
  <si>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</si>
  <si>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</si>
  <si>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</si>
  <si>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</si>
  <si>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</si>
  <si>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</si>
  <si>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</si>
  <si>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</si>
  <si>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</si>
  <si>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</si>
  <si>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</si>
  <si>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</si>
  <si>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</si>
  <si>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</si>
  <si>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</si>
  <si>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</si>
  <si>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</si>
  <si>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</si>
  <si>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</si>
  <si>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</si>
  <si>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</si>
  <si>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</si>
  <si>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</si>
  <si>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</si>
  <si>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</si>
  <si>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</si>
  <si>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</si>
  <si>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</si>
  <si>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</si>
  <si>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</si>
  <si>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</si>
  <si>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</si>
  <si>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</si>
  <si>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</si>
  <si>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</si>
  <si>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</si>
  <si>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</si>
  <si>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</si>
  <si>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</si>
  <si>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</si>
  <si>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</si>
  <si>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</si>
  <si>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</si>
  <si>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</si>
  <si>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</si>
  <si>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</si>
  <si>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</si>
  <si>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</si>
  <si>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</si>
  <si>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</si>
  <si>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</si>
  <si>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</si>
  <si>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</si>
  <si>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</si>
  <si>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</si>
  <si>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</si>
  <si>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</si>
  <si>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</si>
  <si>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</si>
  <si>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</si>
  <si>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</si>
  <si>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</si>
  <si>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</si>
  <si>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</si>
  <si>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</si>
  <si>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</si>
  <si>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</si>
  <si>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</si>
  <si>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</si>
  <si>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</si>
  <si>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</si>
  <si>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</si>
  <si>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</si>
  <si>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</si>
  <si>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</si>
  <si>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</si>
  <si>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</si>
  <si>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</si>
  <si>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</si>
  <si>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</si>
  <si>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</si>
  <si>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</si>
  <si>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</si>
  <si>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</si>
  <si>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</si>
  <si>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</si>
  <si>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</si>
  <si>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</si>
  <si>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</si>
  <si>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</si>
  <si>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</si>
  <si>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</si>
  <si>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</si>
  <si>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</si>
  <si>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</si>
  <si>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</si>
  <si>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</si>
  <si>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</si>
  <si>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</si>
  <si>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</si>
  <si>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</si>
  <si>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</si>
  <si>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</si>
  <si>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</si>
  <si>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</si>
  <si>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</si>
  <si>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</si>
  <si>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</si>
  <si>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</si>
  <si>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</si>
  <si>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</si>
  <si>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</si>
  <si>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</si>
  <si>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</si>
  <si>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</si>
  <si>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</si>
  <si>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</si>
  <si>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</si>
  <si>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</si>
  <si>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</si>
  <si>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</si>
  <si>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</si>
  <si>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</si>
  <si>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</si>
  <si>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</si>
  <si>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</si>
  <si>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</si>
  <si>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</si>
  <si>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</si>
  <si>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</si>
  <si>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</si>
  <si>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</si>
  <si>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</si>
  <si>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</si>
  <si>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</si>
  <si>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</si>
  <si>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</si>
  <si>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</si>
  <si>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</si>
  <si>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</si>
  <si>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</si>
  <si>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</si>
  <si>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</si>
  <si>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</si>
  <si>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</si>
  <si>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</si>
  <si>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</si>
  <si>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</si>
  <si>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</si>
  <si>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</si>
  <si>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</si>
  <si>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</si>
  <si>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</si>
  <si>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</si>
  <si>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</si>
  <si>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</si>
  <si>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</si>
  <si>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</si>
  <si>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</si>
  <si>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</si>
  <si>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</si>
  <si>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</si>
  <si>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</si>
  <si>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</si>
  <si>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</si>
  <si>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</si>
  <si>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</si>
  <si>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</si>
  <si>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</si>
  <si>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</si>
  <si>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</si>
  <si>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</si>
  <si>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</si>
  <si>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</si>
  <si>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</si>
  <si>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</si>
  <si>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</si>
  <si>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</si>
  <si>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</si>
  <si>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</si>
  <si>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</si>
  <si>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</si>
  <si>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</si>
  <si>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</si>
  <si>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</si>
  <si>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</si>
  <si>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</si>
  <si>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</si>
  <si>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</si>
  <si>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</si>
  <si>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</si>
  <si>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</si>
  <si>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</si>
  <si>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</si>
  <si>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</si>
  <si>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</si>
  <si>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</si>
  <si>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</si>
  <si>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</si>
  <si>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</si>
  <si>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</si>
  <si>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</si>
  <si>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</si>
  <si>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</si>
  <si>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</si>
  <si>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</si>
  <si>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</si>
  <si>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</si>
  <si>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</si>
  <si>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</si>
  <si>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</si>
  <si>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</si>
  <si>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</si>
  <si>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</si>
  <si>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</si>
  <si>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</si>
  <si>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</si>
  <si>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</si>
  <si>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</si>
  <si>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</si>
  <si>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</si>
  <si>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</si>
  <si>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</si>
  <si>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</si>
  <si>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</si>
  <si>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</si>
  <si>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</si>
  <si>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</si>
  <si>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</si>
  <si>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</si>
  <si>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</si>
  <si>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</si>
  <si>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</si>
  <si>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</si>
  <si>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</si>
  <si>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</si>
  <si>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</si>
  <si>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</si>
  <si>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</si>
  <si>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</si>
  <si>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</si>
  <si>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</si>
  <si>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</si>
  <si>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</si>
  <si>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</si>
  <si>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</si>
  <si>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</si>
  <si>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</si>
  <si>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</si>
  <si>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</si>
  <si>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</si>
  <si>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</si>
  <si>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</si>
  <si>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</si>
  <si>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</si>
  <si>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</si>
  <si>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</si>
  <si>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</si>
  <si>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</si>
  <si>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</si>
  <si>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</si>
  <si>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</si>
  <si>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</si>
  <si>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</si>
  <si>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</si>
  <si>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</si>
  <si>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</si>
  <si>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</si>
  <si>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</si>
  <si>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</si>
  <si>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</si>
  <si>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</si>
  <si>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</si>
  <si>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</si>
  <si>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</si>
  <si>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</si>
  <si>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</si>
  <si>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</si>
  <si>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</si>
  <si>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</si>
  <si>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</si>
  <si>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</si>
  <si>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</si>
  <si>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</si>
  <si>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</si>
  <si>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</si>
  <si>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</si>
  <si>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</si>
  <si>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</si>
  <si>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</si>
  <si>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</si>
  <si>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</si>
  <si>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</si>
  <si>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</si>
  <si>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</si>
  <si>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</si>
  <si>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</si>
  <si>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</si>
  <si>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</si>
  <si>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</si>
  <si>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</si>
  <si>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</si>
  <si>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</si>
  <si>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</si>
  <si>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</si>
  <si>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</si>
  <si>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</si>
  <si>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</si>
  <si>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</si>
  <si>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</si>
  <si>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</si>
  <si>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</si>
  <si>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</si>
  <si>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</si>
  <si>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</si>
  <si>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</si>
  <si>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</si>
  <si>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</si>
  <si>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</si>
  <si>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</si>
  <si>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</si>
  <si>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</si>
  <si>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</si>
  <si>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</si>
  <si>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</si>
  <si>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</si>
  <si>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</si>
  <si>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</si>
  <si>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</si>
  <si>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</si>
  <si>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</si>
  <si>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</si>
  <si>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</si>
  <si>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</si>
  <si>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</si>
  <si>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</si>
  <si>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</si>
  <si>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</si>
  <si>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</si>
  <si>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</si>
  <si>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</si>
  <si>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</si>
  <si>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</si>
  <si>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</si>
  <si>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</si>
  <si>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</si>
  <si>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</si>
  <si>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</si>
  <si>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</si>
  <si>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</si>
  <si>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</si>
  <si>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</si>
  <si>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</si>
  <si>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</si>
  <si>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</si>
  <si>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</si>
  <si>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</si>
  <si>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</si>
  <si>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</si>
  <si>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</si>
  <si>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</si>
  <si>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</si>
  <si>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</si>
  <si>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</si>
  <si>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</si>
  <si>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</si>
  <si>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</si>
  <si>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</si>
  <si>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</si>
  <si>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</si>
  <si>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</si>
  <si>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</si>
  <si>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</si>
  <si>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</si>
  <si>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</si>
  <si>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</si>
  <si>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</si>
  <si>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</si>
  <si>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</si>
  <si>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</si>
  <si>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</si>
  <si>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</si>
  <si>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</si>
  <si>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</si>
  <si>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</si>
  <si>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</si>
  <si>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</si>
  <si>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</si>
  <si>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</si>
  <si>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</si>
  <si>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</si>
  <si>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</si>
  <si>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</si>
  <si>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</si>
  <si>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</si>
  <si>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</si>
  <si>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</si>
  <si>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</si>
  <si>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</si>
  <si>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</si>
  <si>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</si>
  <si>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</si>
  <si>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</si>
  <si>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</si>
  <si>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</si>
  <si>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</si>
  <si>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</si>
  <si>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</si>
  <si>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</si>
  <si>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</si>
  <si>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</si>
  <si>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</si>
  <si>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</si>
  <si>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</si>
  <si>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</si>
  <si>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</si>
  <si>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</si>
  <si>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</si>
  <si>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</si>
  <si>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</si>
  <si>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</si>
  <si>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</si>
  <si>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</si>
  <si>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</si>
  <si>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</si>
  <si>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</si>
  <si>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</si>
  <si>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</si>
  <si>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</si>
  <si>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</si>
  <si>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</si>
  <si>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</si>
  <si>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</si>
  <si>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</si>
  <si>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</si>
  <si>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</si>
  <si>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</si>
  <si>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</si>
  <si>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</si>
  <si>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</si>
  <si>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</si>
  <si>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</si>
  <si>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</si>
  <si>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</si>
  <si>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</si>
  <si>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</si>
  <si>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</si>
  <si>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</si>
  <si>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</si>
  <si>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</si>
  <si>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</si>
  <si>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</si>
  <si>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</si>
  <si>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</si>
  <si>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</si>
  <si>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</si>
  <si>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</si>
  <si>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</si>
  <si>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</si>
  <si>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</si>
  <si>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</si>
  <si>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</si>
  <si>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</si>
  <si>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</si>
  <si>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</si>
  <si>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</si>
  <si>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</si>
  <si>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</si>
  <si>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</si>
  <si>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</si>
  <si>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</si>
  <si>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</si>
  <si>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</si>
  <si>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</si>
  <si>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</si>
  <si>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</si>
  <si>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</si>
  <si>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</si>
  <si>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</si>
  <si>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</si>
  <si>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</si>
  <si>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</si>
  <si>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</si>
  <si>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</si>
  <si>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</si>
  <si>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</si>
  <si>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</si>
  <si>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</si>
  <si>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</si>
  <si>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</si>
  <si>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</si>
  <si>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</si>
  <si>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</si>
  <si>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</si>
  <si>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</si>
  <si>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</si>
  <si>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</si>
  <si>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</si>
  <si>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</si>
  <si>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</si>
  <si>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</si>
  <si>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</si>
  <si>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</si>
  <si>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</si>
  <si>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</si>
  <si>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</si>
  <si>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</si>
  <si>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</si>
  <si>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</si>
  <si>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</si>
  <si>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</si>
  <si>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</si>
  <si>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</si>
  <si>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</si>
  <si>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</si>
  <si>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</si>
  <si>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</si>
  <si>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</si>
  <si>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</si>
  <si>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</si>
  <si>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</si>
  <si>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</si>
  <si>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</si>
  <si>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</si>
  <si>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</si>
  <si>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</si>
  <si>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</si>
  <si>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</si>
  <si>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</si>
  <si>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</si>
  <si>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</si>
  <si>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</si>
  <si>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</si>
  <si>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</si>
  <si>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</si>
  <si>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</si>
  <si>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</si>
  <si>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</si>
  <si>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</si>
  <si>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</si>
  <si>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</si>
  <si>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</si>
  <si>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</si>
  <si>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</si>
  <si>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</si>
  <si>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</si>
  <si>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</si>
  <si>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</si>
  <si>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</si>
  <si>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</si>
  <si>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</si>
  <si>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</si>
  <si>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</si>
  <si>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</si>
  <si>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</si>
  <si>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</si>
  <si>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</si>
  <si>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</si>
  <si>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</si>
  <si>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</si>
  <si>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</si>
  <si>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</si>
  <si>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</si>
  <si>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</si>
  <si>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</si>
  <si>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</si>
  <si>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</si>
  <si>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</si>
  <si>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</si>
  <si>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</si>
  <si>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</si>
  <si>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</si>
  <si>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</si>
  <si>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</si>
  <si>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</si>
  <si>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</si>
  <si>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</si>
  <si>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</si>
  <si>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</si>
  <si>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</si>
  <si>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</si>
  <si>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</si>
  <si>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</si>
  <si>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</si>
  <si>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</si>
  <si>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</si>
  <si>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</si>
  <si>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</si>
  <si>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</si>
  <si>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</si>
  <si>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</si>
  <si>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</si>
  <si>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</si>
  <si>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</si>
  <si>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</si>
  <si>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</si>
  <si>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</si>
  <si>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</si>
  <si>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</si>
  <si>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</si>
  <si>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</si>
  <si>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</si>
  <si>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</si>
  <si>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</si>
  <si>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</si>
  <si>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</si>
  <si>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</si>
  <si>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</si>
  <si>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</si>
  <si>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</si>
  <si>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</si>
  <si>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</si>
  <si>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</si>
  <si>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</si>
  <si>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</si>
  <si>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</si>
  <si>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</si>
  <si>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</si>
  <si>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</si>
  <si>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</si>
  <si>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</si>
  <si>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</si>
  <si>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</si>
  <si>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</si>
  <si>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</si>
  <si>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</si>
  <si>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</si>
  <si>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</si>
  <si>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</si>
  <si>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</si>
  <si>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</si>
  <si>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</si>
  <si>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</si>
  <si>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</si>
  <si>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</si>
  <si>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</si>
  <si>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</si>
  <si>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</si>
  <si>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</si>
  <si>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</si>
  <si>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</si>
  <si>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</si>
  <si>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</si>
  <si>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</si>
  <si>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</si>
  <si>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</si>
  <si>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</si>
  <si>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</si>
  <si>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</si>
  <si>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</si>
  <si>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</si>
  <si>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</si>
  <si>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</si>
  <si>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</si>
  <si>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</si>
  <si>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</si>
  <si>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</si>
  <si>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</si>
  <si>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</si>
  <si>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</si>
  <si>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</si>
  <si>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</si>
  <si>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</si>
  <si>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</si>
  <si>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</si>
  <si>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</si>
  <si>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</si>
  <si>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</si>
  <si>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</si>
  <si>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</si>
  <si>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</si>
  <si>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</si>
  <si>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</si>
  <si>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</si>
  <si>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</si>
  <si>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</si>
  <si>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</si>
  <si>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</si>
  <si>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</si>
  <si>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</si>
  <si>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</si>
  <si>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</si>
  <si>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</si>
  <si>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</si>
  <si>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</si>
  <si>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</si>
  <si>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</si>
  <si>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</si>
  <si>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</si>
  <si>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</si>
  <si>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</si>
  <si>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</si>
  <si>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</si>
  <si>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</si>
  <si>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</si>
  <si>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</si>
  <si>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</si>
  <si>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</si>
  <si>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</si>
  <si>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</si>
  <si>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</si>
  <si>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</si>
  <si>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</si>
  <si>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</si>
  <si>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</si>
  <si>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</si>
  <si>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</si>
  <si>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</si>
  <si>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</si>
  <si>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</si>
  <si>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</si>
  <si>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</si>
  <si>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</si>
  <si>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</si>
  <si>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</si>
  <si>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</si>
  <si>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</si>
  <si>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</si>
  <si>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</si>
  <si>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</si>
  <si>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</si>
  <si>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</si>
  <si>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</si>
  <si>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</si>
  <si>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</si>
  <si>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</si>
  <si>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</si>
  <si>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</si>
  <si>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</si>
  <si>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</si>
  <si>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</si>
  <si>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</si>
  <si>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</si>
  <si>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</si>
  <si>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</si>
  <si>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</si>
  <si>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</si>
  <si>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</si>
  <si>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</si>
  <si>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</si>
  <si>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</si>
  <si>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</si>
  <si>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</si>
  <si>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</si>
  <si>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</si>
  <si>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</si>
  <si>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</si>
  <si>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</si>
  <si>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</si>
  <si>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</si>
  <si>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</si>
  <si>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</si>
  <si>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</si>
  <si>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</si>
  <si>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</si>
  <si>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</si>
  <si>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</si>
  <si>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</si>
  <si>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</si>
  <si>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</si>
  <si>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</si>
  <si>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</si>
  <si>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</si>
  <si>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</si>
  <si>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</si>
  <si>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</si>
  <si>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</si>
  <si>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</si>
  <si>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</si>
  <si>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</si>
  <si>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</si>
  <si>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</si>
  <si>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</si>
  <si>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</si>
  <si>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</si>
  <si>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</si>
  <si>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</si>
  <si>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</si>
  <si>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</si>
  <si>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</si>
  <si>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</si>
  <si>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</si>
  <si>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</si>
  <si>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</si>
  <si>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</si>
  <si>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</si>
  <si>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</si>
  <si>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</si>
  <si>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</si>
  <si>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</si>
  <si>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</si>
  <si>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</si>
  <si>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</si>
  <si>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</si>
  <si>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</si>
  <si>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</si>
  <si>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</si>
  <si>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</si>
  <si>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</si>
  <si>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</si>
  <si>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</si>
  <si>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</si>
  <si>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</si>
  <si>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</si>
  <si>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</si>
  <si>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</si>
  <si>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</si>
  <si>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</si>
  <si>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</si>
  <si>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</si>
  <si>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</si>
  <si>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</si>
  <si>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</si>
  <si>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</si>
  <si>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</si>
  <si>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</si>
  <si>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</si>
  <si>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</si>
  <si>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</si>
  <si>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</si>
  <si>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</si>
  <si>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</si>
  <si>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</si>
  <si>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</si>
  <si>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</si>
  <si>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</si>
  <si>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</si>
  <si>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</si>
  <si>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</si>
  <si>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</si>
  <si>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</si>
  <si>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</si>
  <si>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</si>
  <si>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</si>
  <si>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</si>
  <si>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</si>
  <si>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</si>
  <si>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</si>
  <si>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</si>
  <si>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</si>
  <si>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</si>
  <si>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</si>
  <si>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</si>
  <si>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</si>
  <si>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</si>
  <si>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</si>
  <si>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</si>
  <si>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</si>
  <si>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</si>
  <si>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</si>
  <si>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</si>
  <si>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</si>
  <si>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</si>
  <si>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</si>
  <si>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</si>
  <si>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</si>
  <si>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</si>
  <si>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</si>
  <si>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</si>
  <si>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</si>
  <si>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</si>
  <si>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</si>
  <si>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</si>
  <si>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</si>
  <si>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</si>
  <si>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</si>
  <si>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</si>
  <si>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</si>
  <si>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</si>
  <si>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</si>
  <si>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</si>
  <si>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</si>
  <si>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</si>
  <si>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</si>
  <si>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</si>
  <si>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</si>
  <si>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</si>
  <si>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</si>
  <si>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</si>
  <si>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</si>
  <si>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</si>
  <si>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</si>
  <si>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</si>
  <si>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</si>
  <si>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</si>
  <si>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</si>
  <si>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</si>
  <si>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</si>
  <si>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</si>
  <si>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</si>
  <si>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</si>
  <si>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</si>
  <si>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</si>
  <si>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</si>
  <si>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</si>
  <si>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</si>
  <si>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</si>
  <si>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</si>
  <si>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</si>
  <si>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</si>
  <si>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</si>
  <si>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</si>
  <si>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</si>
  <si>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</si>
  <si>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</si>
  <si>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</si>
  <si>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</si>
  <si>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</si>
  <si>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</si>
  <si>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</si>
  <si>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</si>
  <si>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</si>
  <si>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</si>
  <si>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</si>
  <si>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</si>
  <si>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</si>
  <si>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</si>
  <si>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</si>
  <si>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</si>
  <si>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</si>
  <si>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</si>
  <si>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</si>
  <si>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</si>
  <si>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</si>
  <si>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</si>
  <si>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</si>
  <si>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</si>
  <si>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</si>
  <si>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</si>
  <si>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</si>
  <si>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</si>
  <si>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</si>
  <si>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</si>
  <si>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</si>
  <si>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</si>
  <si>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</si>
  <si>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</si>
  <si>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</si>
  <si>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</si>
  <si>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</si>
  <si>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</si>
  <si>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</si>
  <si>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</si>
  <si>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</si>
  <si>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</si>
  <si>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</si>
  <si>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</si>
  <si>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</si>
  <si>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</si>
  <si>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</si>
  <si>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</si>
  <si>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</si>
  <si>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</si>
  <si>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</si>
  <si>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</si>
  <si>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</si>
  <si>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</si>
  <si>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</si>
  <si>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</si>
  <si>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</si>
  <si>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</si>
  <si>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</si>
  <si>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</si>
  <si>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</si>
  <si>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</si>
  <si>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</si>
  <si>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</si>
  <si>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</si>
  <si>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</si>
  <si>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</si>
  <si>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</si>
  <si>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</si>
  <si>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</si>
  <si>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</si>
  <si>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</si>
  <si>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</si>
  <si>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</si>
  <si>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</si>
  <si>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</si>
  <si>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</si>
  <si>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</si>
  <si>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</si>
  <si>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</si>
  <si>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</si>
  <si>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</si>
  <si>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</si>
  <si>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</si>
  <si>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</si>
  <si>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</si>
  <si>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</si>
  <si>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</si>
  <si>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</si>
  <si>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</si>
  <si>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</si>
  <si>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</si>
  <si>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</si>
  <si>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</si>
  <si>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</si>
  <si>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</si>
  <si>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</si>
  <si>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</si>
  <si>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</si>
  <si>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</si>
  <si>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</si>
  <si>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</si>
  <si>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</si>
  <si>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</si>
  <si>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</si>
  <si>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</si>
  <si>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</si>
  <si>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</si>
  <si>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</si>
  <si>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</si>
  <si>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</si>
  <si>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</si>
  <si>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</si>
  <si>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</si>
  <si>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</si>
  <si>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</si>
  <si>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</si>
  <si>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</si>
  <si>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</si>
  <si>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</si>
  <si>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</si>
  <si>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</si>
  <si>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</si>
  <si>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</si>
  <si>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</si>
  <si>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</si>
  <si>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</si>
  <si>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</si>
  <si>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</si>
  <si>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</si>
  <si>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</si>
  <si>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</si>
  <si>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</si>
  <si>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</si>
  <si>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</si>
  <si>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</si>
  <si>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</si>
  <si>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</si>
  <si>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</si>
  <si>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</si>
  <si>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</si>
  <si>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</si>
  <si>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</si>
  <si>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</si>
  <si>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</si>
  <si>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</si>
  <si>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</si>
  <si>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</si>
  <si>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</si>
  <si>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</si>
  <si>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</si>
  <si>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</si>
  <si>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</si>
  <si>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</si>
  <si>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</si>
  <si>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</si>
  <si>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</si>
  <si>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</si>
  <si>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</si>
  <si>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</si>
  <si>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</si>
  <si>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</si>
  <si>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</si>
  <si>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</si>
  <si>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</si>
  <si>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</si>
  <si>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</si>
  <si>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</si>
  <si>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</si>
  <si>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</si>
  <si>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</si>
  <si>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</si>
  <si>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</si>
  <si>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</si>
  <si>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</si>
  <si>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</si>
  <si>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</si>
  <si>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</si>
  <si>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</si>
  <si>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</si>
  <si>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</si>
  <si>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</si>
  <si>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</si>
  <si>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</si>
  <si>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</si>
  <si>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</si>
  <si>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</si>
  <si>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</si>
  <si>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</si>
  <si>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</si>
  <si>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</si>
  <si>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</si>
  <si>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</si>
  <si>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</si>
  <si>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</si>
  <si>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</si>
  <si>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</si>
  <si>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</si>
  <si>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</si>
  <si>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</si>
  <si>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</si>
  <si>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</si>
  <si>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</si>
  <si>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</si>
  <si>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</si>
  <si>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</si>
  <si>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</si>
  <si>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</si>
  <si>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</si>
  <si>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</si>
  <si>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</si>
  <si>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</si>
  <si>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</si>
  <si>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</si>
  <si>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</si>
  <si>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</si>
  <si>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</si>
  <si>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</si>
  <si>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</si>
  <si>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</si>
  <si>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</si>
  <si>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</si>
  <si>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</si>
  <si>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</si>
  <si>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</si>
  <si>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</si>
  <si>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</si>
  <si>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</si>
  <si>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</si>
  <si>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</si>
  <si>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</si>
  <si>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</si>
  <si>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</si>
  <si>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</si>
  <si>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</si>
  <si>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</si>
  <si>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</si>
  <si>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</si>
  <si>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</si>
  <si>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</si>
  <si>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</si>
  <si>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</si>
  <si>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</si>
  <si>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</si>
  <si>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</si>
  <si>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</si>
  <si>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</si>
  <si>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</si>
  <si>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</si>
  <si>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</si>
  <si>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</si>
  <si>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</si>
  <si>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</si>
  <si>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</si>
  <si>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</si>
  <si>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</si>
  <si>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</si>
  <si>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</si>
  <si>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</si>
  <si>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</si>
  <si>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</si>
  <si>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</si>
  <si>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</si>
  <si>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</si>
  <si>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</si>
  <si>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</si>
  <si>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</si>
  <si>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</si>
  <si>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</si>
  <si>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</si>
  <si>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</si>
  <si>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</si>
  <si>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</si>
  <si>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</si>
  <si>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</si>
  <si>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</si>
  <si>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</si>
  <si>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</si>
  <si>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</si>
  <si>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</si>
  <si>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</si>
  <si>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</si>
  <si>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</si>
  <si>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</si>
  <si>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</si>
  <si>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</si>
  <si>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</si>
  <si>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</si>
  <si>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</si>
  <si>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</si>
  <si>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</si>
  <si>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</si>
  <si>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</si>
  <si>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</si>
  <si>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</si>
  <si>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</si>
  <si>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</si>
  <si>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</si>
  <si>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</si>
  <si>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</si>
  <si>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</si>
  <si>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</si>
  <si>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</si>
  <si>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</si>
  <si>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</si>
  <si>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</si>
  <si>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</si>
  <si>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</si>
  <si>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</si>
  <si>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</si>
  <si>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</si>
  <si>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</si>
  <si>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</si>
  <si>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</si>
  <si>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</si>
  <si>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</si>
  <si>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</si>
  <si>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</si>
  <si>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</si>
  <si>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</si>
  <si>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</si>
  <si>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</si>
  <si>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</si>
  <si>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</si>
  <si>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</si>
  <si>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</si>
  <si>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</si>
  <si>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</si>
  <si>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</si>
  <si>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</si>
  <si>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</si>
  <si>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</si>
  <si>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</si>
  <si>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</si>
  <si>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</si>
  <si>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</si>
  <si>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</si>
  <si>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</si>
  <si>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</si>
  <si>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</si>
  <si>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</si>
  <si>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</si>
  <si>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</si>
  <si>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</si>
  <si>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</si>
  <si>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</si>
  <si>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</si>
  <si>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</si>
  <si>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</si>
  <si>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</si>
  <si>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</si>
  <si>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</si>
  <si>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</si>
  <si>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</si>
  <si>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</si>
  <si>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</si>
  <si>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</si>
  <si>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</si>
  <si>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</si>
  <si>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</si>
  <si>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</si>
  <si>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</si>
  <si>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</si>
  <si>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</si>
  <si>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</si>
  <si>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</si>
  <si>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</si>
  <si>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</si>
  <si>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</si>
  <si>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</si>
  <si>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</si>
  <si>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</si>
  <si>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</si>
  <si>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</si>
  <si>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</si>
  <si>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</si>
  <si>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</si>
  <si>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</si>
  <si>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</si>
  <si>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</si>
  <si>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</si>
  <si>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</si>
  <si>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</si>
  <si>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</si>
  <si>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</si>
  <si>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</si>
  <si>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</si>
  <si>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</si>
  <si>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</si>
  <si>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</si>
  <si>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</si>
  <si>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</si>
  <si>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</si>
  <si>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</si>
  <si>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</si>
  <si>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</si>
  <si>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</si>
  <si>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</si>
  <si>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</si>
  <si>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</si>
  <si>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</si>
  <si>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</si>
  <si>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</si>
  <si>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</si>
  <si>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</si>
  <si>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</si>
  <si>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</si>
  <si>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</si>
  <si>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</si>
  <si>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</si>
  <si>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</si>
  <si>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</si>
  <si>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</si>
  <si>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</si>
  <si>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</si>
  <si>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</si>
  <si>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</si>
  <si>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</si>
  <si>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</si>
  <si>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</si>
  <si>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</si>
  <si>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</si>
  <si>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</si>
  <si>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</si>
  <si>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</si>
  <si>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</si>
  <si>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</si>
  <si>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</si>
  <si>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</si>
  <si>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</si>
  <si>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</si>
  <si>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</si>
  <si>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</si>
  <si>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</si>
  <si>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</si>
  <si>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</si>
  <si>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</si>
  <si>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</si>
  <si>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</si>
  <si>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</si>
  <si>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</si>
  <si>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</si>
  <si>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</si>
  <si>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</si>
  <si>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</si>
  <si>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</si>
  <si>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</si>
  <si>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</si>
  <si>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</si>
  <si>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</si>
  <si>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</si>
  <si>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</si>
  <si>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</si>
  <si>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</si>
  <si>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</si>
  <si>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</si>
  <si>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</si>
  <si>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</si>
  <si>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</si>
  <si>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</si>
  <si>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</si>
  <si>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</si>
  <si>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</si>
  <si>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</si>
  <si>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</si>
  <si>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</si>
  <si>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</si>
  <si>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</si>
  <si>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</si>
  <si>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</si>
  <si>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</si>
  <si>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</si>
  <si>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</si>
  <si>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</si>
  <si>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</si>
  <si>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</si>
  <si>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</si>
  <si>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</si>
  <si>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</si>
  <si>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</si>
  <si>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</si>
  <si>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</si>
  <si>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</si>
  <si>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</si>
  <si>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</si>
  <si>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</si>
  <si>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</si>
  <si>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</si>
  <si>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</si>
  <si>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</si>
  <si>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</si>
  <si>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</si>
  <si>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</si>
  <si>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</si>
  <si>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</si>
  <si>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</si>
  <si>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</si>
  <si>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</si>
  <si>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</si>
  <si>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</si>
  <si>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</si>
  <si>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</si>
  <si>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</si>
  <si>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</si>
  <si>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</si>
  <si>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</si>
  <si>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</si>
  <si>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</si>
  <si>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</si>
  <si>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</si>
  <si>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</si>
  <si>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</si>
  <si>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</si>
  <si>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</si>
  <si>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</si>
  <si>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</si>
  <si>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</si>
  <si>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</si>
  <si>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</si>
  <si>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</si>
  <si>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</si>
  <si>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</si>
  <si>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</si>
  <si>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</si>
  <si>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</si>
  <si>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</si>
  <si>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</si>
  <si>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</si>
  <si>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</si>
  <si>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</si>
  <si>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</si>
  <si>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</si>
  <si>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</si>
  <si>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</si>
  <si>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</si>
  <si>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</si>
  <si>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</si>
  <si>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</si>
  <si>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</si>
  <si>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</si>
  <si>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</si>
  <si>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</si>
  <si>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</si>
  <si>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</si>
  <si>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</si>
  <si>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</si>
  <si>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</si>
  <si>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</si>
  <si>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</si>
  <si>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</si>
  <si>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</si>
  <si>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</si>
  <si>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</si>
  <si>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</si>
  <si>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</si>
  <si>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</si>
  <si>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</si>
  <si>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</si>
  <si>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</si>
  <si>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</si>
  <si>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</si>
  <si>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</si>
  <si>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</si>
  <si>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</si>
  <si>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</si>
  <si>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</si>
  <si>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</si>
  <si>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</si>
  <si>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</si>
  <si>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</si>
  <si>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</si>
  <si>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</si>
  <si>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</si>
  <si>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</si>
  <si>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</si>
  <si>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</si>
  <si>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</si>
  <si>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</si>
  <si>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</si>
  <si>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</si>
  <si>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</si>
  <si>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</si>
  <si>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</si>
  <si>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</si>
  <si>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</si>
  <si>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</si>
  <si>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</si>
  <si>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</si>
  <si>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</si>
  <si>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</si>
  <si>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</si>
  <si>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</si>
  <si>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</si>
  <si>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</si>
  <si>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</si>
  <si>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</si>
  <si>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</si>
  <si>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</si>
  <si>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</si>
  <si>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</si>
  <si>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</si>
  <si>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</si>
  <si>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</si>
  <si>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</si>
  <si>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</si>
  <si>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</si>
  <si>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</si>
  <si>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</si>
  <si>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</si>
  <si>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</si>
  <si>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</si>
  <si>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</si>
  <si>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</si>
  <si>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</si>
  <si>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</si>
  <si>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</si>
  <si>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</si>
  <si>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</si>
  <si>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</si>
  <si>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</si>
  <si>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</si>
  <si>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</si>
  <si>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</si>
  <si>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</si>
  <si>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</si>
  <si>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</si>
  <si>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</si>
  <si>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</si>
  <si>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</si>
  <si>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</si>
  <si>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</si>
  <si>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</si>
  <si>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</si>
  <si>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</si>
  <si>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</si>
  <si>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</si>
  <si>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</si>
  <si>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</si>
  <si>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</si>
  <si>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</si>
  <si>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</si>
  <si>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</si>
  <si>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</si>
  <si>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</si>
  <si>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</si>
  <si>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</si>
  <si>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</si>
  <si>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</si>
  <si>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</si>
  <si>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</si>
  <si>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</si>
  <si>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</si>
  <si>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</si>
  <si>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</si>
  <si>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</si>
  <si>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</si>
  <si>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</si>
  <si>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</si>
  <si>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</si>
  <si>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</si>
  <si>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</si>
  <si>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</si>
  <si>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</si>
  <si>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</si>
  <si>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</si>
  <si>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</si>
  <si>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</si>
  <si>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</si>
  <si>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</si>
  <si>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</si>
  <si>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</si>
  <si>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</si>
  <si>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</si>
  <si>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</si>
  <si>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</si>
  <si>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</si>
  <si>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</si>
  <si>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</si>
  <si>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</si>
  <si>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</si>
  <si>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</si>
  <si>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</si>
  <si>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</si>
  <si>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</si>
  <si>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</si>
  <si>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</si>
  <si>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</si>
  <si>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</si>
  <si>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</si>
  <si>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</si>
  <si>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</si>
  <si>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</si>
  <si>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</si>
  <si>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</si>
  <si>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</si>
  <si>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</si>
  <si>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</si>
  <si>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</si>
  <si>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</si>
  <si>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</si>
  <si>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</si>
  <si>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</si>
  <si>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</si>
  <si>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</si>
  <si>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</si>
  <si>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</si>
  <si>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</si>
  <si>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</si>
  <si>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</si>
  <si>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</si>
  <si>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</si>
  <si>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</si>
  <si>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</si>
  <si>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</si>
  <si>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</si>
  <si>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</si>
  <si>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</si>
  <si>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</si>
  <si>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</si>
  <si>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</si>
  <si>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</si>
  <si>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</si>
  <si>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</si>
  <si>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</si>
  <si>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</si>
  <si>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</si>
  <si>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</si>
  <si>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</si>
  <si>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</si>
  <si>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</si>
  <si>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</si>
  <si>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</si>
  <si>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</si>
  <si>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</si>
  <si>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</si>
  <si>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</si>
  <si>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</si>
  <si>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</si>
  <si>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</si>
  <si>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</si>
  <si>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</si>
  <si>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</si>
  <si>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</si>
  <si>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</si>
  <si>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</si>
  <si>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</si>
  <si>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</si>
  <si>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</si>
  <si>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</si>
  <si>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</si>
  <si>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</si>
  <si>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</si>
  <si>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</si>
  <si>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</si>
  <si>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</si>
  <si>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</si>
  <si>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</si>
  <si>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</si>
  <si>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</si>
  <si>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</si>
  <si>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</si>
  <si>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</si>
  <si>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</si>
  <si>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</si>
  <si>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</si>
  <si>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</si>
  <si>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</si>
  <si>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</si>
  <si>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</si>
  <si>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</si>
  <si>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</si>
  <si>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</si>
  <si>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</si>
  <si>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</si>
  <si>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</si>
  <si>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</si>
  <si>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</si>
  <si>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</si>
  <si>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</si>
  <si>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</si>
  <si>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</si>
  <si>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</si>
  <si>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</si>
  <si>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</si>
  <si>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</si>
  <si>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</si>
  <si>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</si>
  <si>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</si>
  <si>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</si>
  <si>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</si>
  <si>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</si>
  <si>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</si>
  <si>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</si>
  <si>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</si>
  <si>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</si>
  <si>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</si>
  <si>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</si>
  <si>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</si>
  <si>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</si>
  <si>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</si>
  <si>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</si>
  <si>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</si>
  <si>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</si>
  <si>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</si>
  <si>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</si>
  <si>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</si>
  <si>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</si>
  <si>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</si>
  <si>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</si>
  <si>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</si>
  <si>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</si>
  <si>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</si>
  <si>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</si>
  <si>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</si>
  <si>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</si>
  <si>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</si>
  <si>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</si>
  <si>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</si>
  <si>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</si>
  <si>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</si>
  <si>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</si>
  <si>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</si>
  <si>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</si>
  <si>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</si>
  <si>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</si>
  <si>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</si>
  <si>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</si>
  <si>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</si>
  <si>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</si>
  <si>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</si>
  <si>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</si>
  <si>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</si>
  <si>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</si>
  <si>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</si>
  <si>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</si>
  <si>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</si>
  <si>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</si>
  <si>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</si>
  <si>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</si>
  <si>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</si>
  <si>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</si>
  <si>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</si>
  <si>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</si>
  <si>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</si>
  <si>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</si>
  <si>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</si>
  <si>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</si>
  <si>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</si>
  <si>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</si>
  <si>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</si>
  <si>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</si>
  <si>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</si>
  <si>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</si>
  <si>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</si>
  <si>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</si>
  <si>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</si>
  <si>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</si>
  <si>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</si>
  <si>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</si>
  <si>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</si>
  <si>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</si>
  <si>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</si>
  <si>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</si>
  <si>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</si>
  <si>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</si>
  <si>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</si>
  <si>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</si>
  <si>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</si>
  <si>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</si>
  <si>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</si>
  <si>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</si>
  <si>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</si>
  <si>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</si>
  <si>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</si>
  <si>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</si>
  <si>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</si>
  <si>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</si>
  <si>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</si>
  <si>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</si>
  <si>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</si>
  <si>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</si>
  <si>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</si>
  <si>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</si>
  <si>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</si>
  <si>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</si>
  <si>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</si>
  <si>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</si>
  <si>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</si>
  <si>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</si>
  <si>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</si>
  <si>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</si>
  <si>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</si>
  <si>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</si>
  <si>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</si>
  <si>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</si>
  <si>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</si>
  <si>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</si>
  <si>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</si>
  <si>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</si>
  <si>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</si>
  <si>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</si>
  <si>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</si>
  <si>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</si>
  <si>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</si>
  <si>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</si>
  <si>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</si>
  <si>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</si>
  <si>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</si>
  <si>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</si>
  <si>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</si>
  <si>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</si>
  <si>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</si>
  <si>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</si>
  <si>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</si>
  <si>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</si>
  <si>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</si>
  <si>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</si>
  <si>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</si>
  <si>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</si>
  <si>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</si>
  <si>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</si>
  <si>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</si>
  <si>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</si>
  <si>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</si>
  <si>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</si>
  <si>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</si>
  <si>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</si>
  <si>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</si>
  <si>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</si>
  <si>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</si>
  <si>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</si>
  <si>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</si>
  <si>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</si>
  <si>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</si>
  <si>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</si>
  <si>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</si>
  <si>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</si>
  <si>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</si>
  <si>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</si>
  <si>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</si>
  <si>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</si>
  <si>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</si>
  <si>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</si>
  <si>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</si>
  <si>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</si>
  <si>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</si>
  <si>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</si>
  <si>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</si>
  <si>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</si>
  <si>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</si>
  <si>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</si>
  <si>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</si>
  <si>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</si>
  <si>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</si>
  <si>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</si>
  <si>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</si>
  <si>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</si>
  <si>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</si>
  <si>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</si>
  <si>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</si>
  <si>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</si>
  <si>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</si>
  <si>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</si>
  <si>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</si>
  <si>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</si>
  <si>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</si>
  <si>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</si>
  <si>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</si>
  <si>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</si>
  <si>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</si>
  <si>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</si>
  <si>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</si>
  <si>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</si>
  <si>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</si>
  <si>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</si>
  <si>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</si>
  <si>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</si>
  <si>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</si>
  <si>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</si>
  <si>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</si>
  <si>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</si>
  <si>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</si>
  <si>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</si>
  <si>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</si>
  <si>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</si>
  <si>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</si>
  <si>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</si>
  <si>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</si>
  <si>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</si>
  <si>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</si>
  <si>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</si>
  <si>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</si>
  <si>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</si>
  <si>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</si>
  <si>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</si>
  <si>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</si>
  <si>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</si>
  <si>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</si>
  <si>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</si>
  <si>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</si>
  <si>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</si>
  <si>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</si>
  <si>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</si>
  <si>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</si>
  <si>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</si>
  <si>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</si>
  <si>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</si>
  <si>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</si>
  <si>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</si>
  <si>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</si>
  <si>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</si>
  <si>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</si>
  <si>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</si>
  <si>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</si>
  <si>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</si>
  <si>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</si>
  <si>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</si>
  <si>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</si>
  <si>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</si>
  <si>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</si>
  <si>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</si>
  <si>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</si>
  <si>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</si>
  <si>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</si>
  <si>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</si>
  <si>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</si>
  <si>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</si>
  <si>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</si>
  <si>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</si>
  <si>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</si>
  <si>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</si>
  <si>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</si>
  <si>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</si>
  <si>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</si>
  <si>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</si>
  <si>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</si>
  <si>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</si>
  <si>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</si>
  <si>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</si>
  <si>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</si>
  <si>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</si>
  <si>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</si>
  <si>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</si>
  <si>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</si>
  <si>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</si>
  <si>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</si>
  <si>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</si>
  <si>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</si>
  <si>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</si>
  <si>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</si>
  <si>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</si>
  <si>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</si>
  <si>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</si>
  <si>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</si>
  <si>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</si>
  <si>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</si>
  <si>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</si>
  <si>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</si>
  <si>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</si>
  <si>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</si>
  <si>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</si>
  <si>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</si>
  <si>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</si>
  <si>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</si>
  <si>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</si>
  <si>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</si>
  <si>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</si>
  <si>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</si>
  <si>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</si>
  <si>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</si>
  <si>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</si>
  <si>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</si>
  <si>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</si>
  <si>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</si>
  <si>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</si>
  <si>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</si>
  <si>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</si>
  <si>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</si>
  <si>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</si>
  <si>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</si>
  <si>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</si>
  <si>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</si>
  <si>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</si>
  <si>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</si>
  <si>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</si>
  <si>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</si>
  <si>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</si>
  <si>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</si>
  <si>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</si>
  <si>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</si>
  <si>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</si>
  <si>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</si>
  <si>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</si>
  <si>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</si>
  <si>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</si>
  <si>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</si>
  <si>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</si>
  <si>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</si>
  <si>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</si>
  <si>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</si>
  <si>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</si>
  <si>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</si>
  <si>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</si>
  <si>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</si>
  <si>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</si>
  <si>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</si>
  <si>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</si>
  <si>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</si>
  <si>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</si>
  <si>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</si>
  <si>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</si>
  <si>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</si>
  <si>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</si>
  <si>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</si>
  <si>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</si>
  <si>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</si>
  <si>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</si>
  <si>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</si>
  <si>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</si>
  <si>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</si>
  <si>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</si>
  <si>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</si>
  <si>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</si>
  <si>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</si>
  <si>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</si>
  <si>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</si>
  <si>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</si>
  <si>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</si>
  <si>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</si>
  <si>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</si>
  <si>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</si>
  <si>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</si>
  <si>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</si>
  <si>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</si>
  <si>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</si>
  <si>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</si>
  <si>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</si>
  <si>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</si>
  <si>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</si>
  <si>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</si>
  <si>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</si>
  <si>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</si>
  <si>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</si>
  <si>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</si>
  <si>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</si>
  <si>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</si>
  <si>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</si>
  <si>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</si>
  <si>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</si>
  <si>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</si>
  <si>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</si>
  <si>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</si>
  <si>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</si>
  <si>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</si>
  <si>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</si>
  <si>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</si>
  <si>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</si>
  <si>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</si>
  <si>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</si>
  <si>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</si>
  <si>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</si>
  <si>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</si>
  <si>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</si>
  <si>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</si>
  <si>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</si>
  <si>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</si>
  <si>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</si>
  <si>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</si>
  <si>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</si>
  <si>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</si>
  <si>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</si>
  <si>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</si>
  <si>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</si>
  <si>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</si>
  <si>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</si>
  <si>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</si>
  <si>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</si>
  <si>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</si>
  <si>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</si>
  <si>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</si>
  <si>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</si>
  <si>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</si>
  <si>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</si>
  <si>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</si>
  <si>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</si>
  <si>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</si>
  <si>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</si>
  <si>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</si>
  <si>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</si>
  <si>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</si>
  <si>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</si>
  <si>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</si>
  <si>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</si>
  <si>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</si>
  <si>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</si>
  <si>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</si>
  <si>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</si>
  <si>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</si>
  <si>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</si>
  <si>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</si>
  <si>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</si>
  <si>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</si>
  <si>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</si>
  <si>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</si>
  <si>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</si>
  <si>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</si>
  <si>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</si>
  <si>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</si>
  <si>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</si>
  <si>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</si>
  <si>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</si>
  <si>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</si>
  <si>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</si>
  <si>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</si>
  <si>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</si>
  <si>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</si>
  <si>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</si>
  <si>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</si>
  <si>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</si>
  <si>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</si>
  <si>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</si>
  <si>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</si>
  <si>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</si>
  <si>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</si>
  <si>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</si>
  <si>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</si>
  <si>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</si>
  <si>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</si>
  <si>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</si>
  <si>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</si>
  <si>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</si>
  <si>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</si>
  <si>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</si>
  <si>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</si>
  <si>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</si>
  <si>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</si>
  <si>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</si>
  <si>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</si>
  <si>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</si>
  <si>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</si>
  <si>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</si>
  <si>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</si>
  <si>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</si>
  <si>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</si>
  <si>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</si>
  <si>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</si>
  <si>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</si>
  <si>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</si>
  <si>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</si>
  <si>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</si>
  <si>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</si>
  <si>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</si>
  <si>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</si>
  <si>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</si>
  <si>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</si>
  <si>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</si>
  <si>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</si>
  <si>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</si>
  <si>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</si>
  <si>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</si>
  <si>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</si>
  <si>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</si>
  <si>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</si>
  <si>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</si>
  <si>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</si>
  <si>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</si>
  <si>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</si>
  <si>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</si>
  <si>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</si>
  <si>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</si>
  <si>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</si>
  <si>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</si>
  <si>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</si>
  <si>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</si>
  <si>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</si>
  <si>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</si>
  <si>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</si>
  <si>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</si>
  <si>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</si>
  <si>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</si>
  <si>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</si>
  <si>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</si>
  <si>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</si>
  <si>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</si>
  <si>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</si>
  <si>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</si>
  <si>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</si>
  <si>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</si>
  <si>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</si>
  <si>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</si>
  <si>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</si>
  <si>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</si>
  <si>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</si>
  <si>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</si>
  <si>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</si>
  <si>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</si>
  <si>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</si>
  <si>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</si>
  <si>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</si>
  <si>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</si>
  <si>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</si>
  <si>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</si>
  <si>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</si>
  <si>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</si>
  <si>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</si>
  <si>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</si>
  <si>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</si>
  <si>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</si>
  <si>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</si>
  <si>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</si>
  <si>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</si>
  <si>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</si>
  <si>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</si>
  <si>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</si>
  <si>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</si>
  <si>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</si>
  <si>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</si>
  <si>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</si>
  <si>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</si>
  <si>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</si>
  <si>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</si>
  <si>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</si>
  <si>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</si>
  <si>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</si>
  <si>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</si>
  <si>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</si>
  <si>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</si>
  <si>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</si>
  <si>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</si>
  <si>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</si>
  <si>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</si>
  <si>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</si>
  <si>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</si>
  <si>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</si>
  <si>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</si>
  <si>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</si>
  <si>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</si>
  <si>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</si>
  <si>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</si>
  <si>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</si>
  <si>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</si>
  <si>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</si>
  <si>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</si>
  <si>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</si>
  <si>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</si>
  <si>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</si>
  <si>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</si>
  <si>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</si>
  <si>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</si>
  <si>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</si>
  <si>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</si>
  <si>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</si>
  <si>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</si>
  <si>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</si>
  <si>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</si>
  <si>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</si>
  <si>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</si>
  <si>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</si>
  <si>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</si>
  <si>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</si>
  <si>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</si>
  <si>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</si>
  <si>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</si>
  <si>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</si>
  <si>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</si>
  <si>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</si>
  <si>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</si>
  <si>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</si>
  <si>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</si>
  <si>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</si>
  <si>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</si>
  <si>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</si>
  <si>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</si>
  <si>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</si>
  <si>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</si>
  <si>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</si>
  <si>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</si>
  <si>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</si>
  <si>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</si>
  <si>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</si>
  <si>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</si>
  <si>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</si>
  <si>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</si>
  <si>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</si>
  <si>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</si>
  <si>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</si>
  <si>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</si>
  <si>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</si>
  <si>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</si>
  <si>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</si>
  <si>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</si>
  <si>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</si>
  <si>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</si>
  <si>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</si>
  <si>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</si>
  <si>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</si>
  <si>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</si>
  <si>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</si>
  <si>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</si>
  <si>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</si>
  <si>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</si>
  <si>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</si>
  <si>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</si>
  <si>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</si>
  <si>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</si>
  <si>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</si>
  <si>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</si>
  <si>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</si>
  <si>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</si>
  <si>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</si>
  <si>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</si>
  <si>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</si>
  <si>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</si>
  <si>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</si>
  <si>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</si>
  <si>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</si>
  <si>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</si>
  <si>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</si>
  <si>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</si>
  <si>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</si>
  <si>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</si>
  <si>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</si>
  <si>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</si>
  <si>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</si>
  <si>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</si>
  <si>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</si>
  <si>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</si>
  <si>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</si>
  <si>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</si>
  <si>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</si>
  <si>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</si>
  <si>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</si>
  <si>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</si>
  <si>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</si>
  <si>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</si>
  <si>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</si>
  <si>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</si>
  <si>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</si>
  <si>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</si>
  <si>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</si>
  <si>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</si>
  <si>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</si>
  <si>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</si>
  <si>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</si>
  <si>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</si>
  <si>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</si>
  <si>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</si>
  <si>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</si>
  <si>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</si>
  <si>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</si>
  <si>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</si>
  <si>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</si>
  <si>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</si>
  <si>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</si>
  <si>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</si>
  <si>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</si>
  <si>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</si>
  <si>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</si>
  <si>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</si>
  <si>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</si>
  <si>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</si>
  <si>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</si>
  <si>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</si>
  <si>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</si>
  <si>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</si>
  <si>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</si>
  <si>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</si>
  <si>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</si>
  <si>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</si>
  <si>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</si>
  <si>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</si>
  <si>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</si>
  <si>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</si>
  <si>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</si>
  <si>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</si>
  <si>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</si>
  <si>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</si>
  <si>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</si>
  <si>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</si>
  <si>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</si>
  <si>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</si>
  <si>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</si>
  <si>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</si>
  <si>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</si>
  <si>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</si>
  <si>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</si>
  <si>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</si>
  <si>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</si>
  <si>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</si>
  <si>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</si>
  <si>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</si>
  <si>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</si>
  <si>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</si>
  <si>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</si>
  <si>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</si>
  <si>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</si>
  <si>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</si>
  <si>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</si>
  <si>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</si>
  <si>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</si>
  <si>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</si>
  <si>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</si>
  <si>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</si>
  <si>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</si>
  <si>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</si>
  <si>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</si>
  <si>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</si>
  <si>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</si>
  <si>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</si>
  <si>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</si>
  <si>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</si>
  <si>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</si>
  <si>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</si>
  <si>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</si>
  <si>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</si>
  <si>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</si>
  <si>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</si>
  <si>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</si>
  <si>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</si>
  <si>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</si>
  <si>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</si>
  <si>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</si>
  <si>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</si>
  <si>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</si>
  <si>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</si>
  <si>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</si>
  <si>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</si>
  <si>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</si>
  <si>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</si>
  <si>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</si>
  <si>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</si>
  <si>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</si>
  <si>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</si>
  <si>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</si>
  <si>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</si>
  <si>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</si>
  <si>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</si>
  <si>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</si>
  <si>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</si>
  <si>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</si>
  <si>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</si>
  <si>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</si>
  <si>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</si>
  <si>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</si>
  <si>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</si>
  <si>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</si>
  <si>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</si>
  <si>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</si>
  <si>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</si>
  <si>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</si>
  <si>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</si>
  <si>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</si>
  <si>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</si>
  <si>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</si>
  <si>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</si>
  <si>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</si>
  <si>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</si>
  <si>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</si>
  <si>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</si>
  <si>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</si>
  <si>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</si>
  <si>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</si>
  <si>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</si>
  <si>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</si>
  <si>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</si>
  <si>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</si>
  <si>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</si>
  <si>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</si>
  <si>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</si>
  <si>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</si>
  <si>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</si>
  <si>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</si>
  <si>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</si>
  <si>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</si>
  <si>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</si>
  <si>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</si>
  <si>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</si>
  <si>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</si>
  <si>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</si>
  <si>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</si>
  <si>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</si>
  <si>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</si>
  <si>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</si>
  <si>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</si>
  <si>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</si>
  <si>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</si>
  <si>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</si>
  <si>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</si>
  <si>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</si>
  <si>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</si>
  <si>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</si>
  <si>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</si>
  <si>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</si>
  <si>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</si>
  <si>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</si>
  <si>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</si>
  <si>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</si>
  <si>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</si>
  <si>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</si>
  <si>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</si>
  <si>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</si>
  <si>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</si>
  <si>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</si>
  <si>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</si>
  <si>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</si>
  <si>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</si>
  <si>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</si>
  <si>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</si>
  <si>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</si>
  <si>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</si>
  <si>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</si>
  <si>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</si>
  <si>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</si>
  <si>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</si>
  <si>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</si>
  <si>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</si>
  <si>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</si>
  <si>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</si>
  <si>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</si>
  <si>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</si>
  <si>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</si>
  <si>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</si>
  <si>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</si>
  <si>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</si>
  <si>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</si>
  <si>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</si>
  <si>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</si>
  <si>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</si>
  <si>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</si>
  <si>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</si>
  <si>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</si>
  <si>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</si>
  <si>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</si>
  <si>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</si>
  <si>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</si>
  <si>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</si>
  <si>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</si>
  <si>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</si>
  <si>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</si>
  <si>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</si>
  <si>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</si>
  <si>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</si>
  <si>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</si>
  <si>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</si>
  <si>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</si>
  <si>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</si>
  <si>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</si>
  <si>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</si>
  <si>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</si>
  <si>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</si>
  <si>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</si>
  <si>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</si>
  <si>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</si>
  <si>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</si>
  <si>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</si>
  <si>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</si>
  <si>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</si>
  <si>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</si>
  <si>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</si>
  <si>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</si>
  <si>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</si>
  <si>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</si>
  <si>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</si>
  <si>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</si>
  <si>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</si>
  <si>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</si>
  <si>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</si>
  <si>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</si>
  <si>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</si>
  <si>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</si>
  <si>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</si>
  <si>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</si>
  <si>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</si>
  <si>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</si>
  <si>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</si>
  <si>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</si>
  <si>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</si>
  <si>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</si>
  <si>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</si>
  <si>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</si>
  <si>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</si>
  <si>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</si>
  <si>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</si>
  <si>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</si>
  <si>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</si>
  <si>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</si>
  <si>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</si>
  <si>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</si>
  <si>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</si>
  <si>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</si>
  <si>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</si>
  <si>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</si>
  <si>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</si>
  <si>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</si>
  <si>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</si>
  <si>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</si>
  <si>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</si>
  <si>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</si>
  <si>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</si>
  <si>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</si>
  <si>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</si>
  <si>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</si>
  <si>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</si>
  <si>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</si>
  <si>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</si>
  <si>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</si>
  <si>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</si>
  <si>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</si>
  <si>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</si>
  <si>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</si>
  <si>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</si>
  <si>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</si>
  <si>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</si>
  <si>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</si>
  <si>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</si>
  <si>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</si>
  <si>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</si>
  <si>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</si>
  <si>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</si>
  <si>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</si>
  <si>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</si>
  <si>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</si>
  <si>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</si>
  <si>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</si>
  <si>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</si>
  <si>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</si>
  <si>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</si>
  <si>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</si>
  <si>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</si>
  <si>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</si>
  <si>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</si>
  <si>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</si>
  <si>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</si>
  <si>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</si>
  <si>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</si>
  <si>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</si>
  <si>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</si>
  <si>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</si>
  <si>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</si>
  <si>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</si>
  <si>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</si>
  <si>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</si>
  <si>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</si>
  <si>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</si>
  <si>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</si>
  <si>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</si>
  <si>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</si>
  <si>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</si>
  <si>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</si>
  <si>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</si>
  <si>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</si>
  <si>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</si>
  <si>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</si>
  <si>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</si>
  <si>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</si>
  <si>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</si>
  <si>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</si>
  <si>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</si>
  <si>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</si>
  <si>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</si>
  <si>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</si>
  <si>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</si>
  <si>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</si>
  <si>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</si>
  <si>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</si>
  <si>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</si>
  <si>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</si>
  <si>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</si>
  <si>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</si>
  <si>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</si>
  <si>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</si>
  <si>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</si>
  <si>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</si>
  <si>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</si>
  <si>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</si>
  <si>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</si>
  <si>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</si>
  <si>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</si>
  <si>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</si>
  <si>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</si>
  <si>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</si>
  <si>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</si>
  <si>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</si>
  <si>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</si>
  <si>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</si>
  <si>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</si>
  <si>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</si>
  <si>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</si>
  <si>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</si>
  <si>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</si>
  <si>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</si>
  <si>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</si>
  <si>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</si>
  <si>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</si>
  <si>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</si>
  <si>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</si>
  <si>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</si>
  <si>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</si>
  <si>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</si>
  <si>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</si>
  <si>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</si>
  <si>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</si>
  <si>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</si>
  <si>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</si>
  <si>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</si>
  <si>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</si>
  <si>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</si>
  <si>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</si>
  <si>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</si>
  <si>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</si>
  <si>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</si>
  <si>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</si>
  <si>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</si>
  <si>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</si>
  <si>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</si>
  <si>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</si>
  <si>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</si>
  <si>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</si>
  <si>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</si>
  <si>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</si>
  <si>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</si>
  <si>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</si>
  <si>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</si>
  <si>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</si>
  <si>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</si>
  <si>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</si>
  <si>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</si>
  <si>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</si>
  <si>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</si>
  <si>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</si>
  <si>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</si>
  <si>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</si>
  <si>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</si>
  <si>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</si>
  <si>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</si>
  <si>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</si>
  <si>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</si>
  <si>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</si>
  <si>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</si>
  <si>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</si>
  <si>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</si>
  <si>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</si>
  <si>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</si>
  <si>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</si>
  <si>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</si>
  <si>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</si>
  <si>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</si>
  <si>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</si>
  <si>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</si>
  <si>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</si>
  <si>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</si>
  <si>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</si>
  <si>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</si>
  <si>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</si>
  <si>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</si>
  <si>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</si>
  <si>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</si>
  <si>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</si>
  <si>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</si>
  <si>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</si>
  <si>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</si>
  <si>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</si>
  <si>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</si>
  <si>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</si>
  <si>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</si>
  <si>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</si>
  <si>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</si>
  <si>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</si>
  <si>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</si>
  <si>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</si>
  <si>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</si>
  <si>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</si>
  <si>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</si>
  <si>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</si>
  <si>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</si>
  <si>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</si>
  <si>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</si>
  <si>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</si>
  <si>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</si>
  <si>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</si>
  <si>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</si>
  <si>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</si>
  <si>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</si>
  <si>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</si>
  <si>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</si>
  <si>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</si>
  <si>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</si>
  <si>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</si>
  <si>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</si>
  <si>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</si>
  <si>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</si>
  <si>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</si>
  <si>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</si>
  <si>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</si>
  <si>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</si>
  <si>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</si>
  <si>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</si>
  <si>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</si>
  <si>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</si>
  <si>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</si>
  <si>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</si>
  <si>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</si>
  <si>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</si>
  <si>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</si>
  <si>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</si>
  <si>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</si>
  <si>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</si>
  <si>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</si>
  <si>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</si>
  <si>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</si>
  <si>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</si>
  <si>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</si>
  <si>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</si>
  <si>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</si>
  <si>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</si>
  <si>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</si>
  <si>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</si>
  <si>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</si>
  <si>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</si>
  <si>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</si>
  <si>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</si>
  <si>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</si>
  <si>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</si>
  <si>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</si>
  <si>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</si>
  <si>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</si>
  <si>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</si>
  <si>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</si>
  <si>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</si>
  <si>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</si>
  <si>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</si>
  <si>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</si>
  <si>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</si>
  <si>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</si>
  <si>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</si>
  <si>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</si>
  <si>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</si>
  <si>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</si>
  <si>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</si>
  <si>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</si>
  <si>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</si>
  <si>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</si>
  <si>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</si>
  <si>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</si>
  <si>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</si>
  <si>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</si>
  <si>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</si>
  <si>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</si>
  <si>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</si>
  <si>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</si>
  <si>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</si>
  <si>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</si>
  <si>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</si>
  <si>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</si>
  <si>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</si>
  <si>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</si>
  <si>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</si>
  <si>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</si>
  <si>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</si>
  <si>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</si>
  <si>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</si>
  <si>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</si>
  <si>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</si>
  <si>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</si>
  <si>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</si>
  <si>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</si>
  <si>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</si>
  <si>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</si>
  <si>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</si>
  <si>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</si>
  <si>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</si>
  <si>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</si>
  <si>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</si>
  <si>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</si>
  <si>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</si>
  <si>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</si>
  <si>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</si>
  <si>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</si>
  <si>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</si>
  <si>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</si>
  <si>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</si>
  <si>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</si>
  <si>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</si>
  <si>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</si>
  <si>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</si>
  <si>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</si>
  <si>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</si>
  <si>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</si>
  <si>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</si>
  <si>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</si>
  <si>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</si>
  <si>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</si>
  <si>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</si>
  <si>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</si>
  <si>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</si>
  <si>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</si>
  <si>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</si>
  <si>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</si>
  <si>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</si>
  <si>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</si>
  <si>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</si>
  <si>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</si>
  <si>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</si>
  <si>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</si>
  <si>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</si>
  <si>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</si>
  <si>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</si>
  <si>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</si>
  <si>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</si>
  <si>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</si>
  <si>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</si>
  <si>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</si>
  <si>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</si>
  <si>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</si>
  <si>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</si>
  <si>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</si>
  <si>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</si>
  <si>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</si>
  <si>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</si>
  <si>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</si>
  <si>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</si>
  <si>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</si>
  <si>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</si>
  <si>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</si>
  <si>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</si>
  <si>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</si>
  <si>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</si>
  <si>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</si>
  <si>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</si>
  <si>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</si>
  <si>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</si>
  <si>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</si>
  <si>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</si>
  <si>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</si>
  <si>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</si>
  <si>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</si>
  <si>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</si>
  <si>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</si>
  <si>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</si>
  <si>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</si>
  <si>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</si>
  <si>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</si>
  <si>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</si>
  <si>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</si>
  <si>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</si>
  <si>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</si>
  <si>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</si>
  <si>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</si>
  <si>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</si>
  <si>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</si>
  <si>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</si>
  <si>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</si>
  <si>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</si>
  <si>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</si>
  <si>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</si>
  <si>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</si>
  <si>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</si>
  <si>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</si>
  <si>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</si>
  <si>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</si>
  <si>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</si>
  <si>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</si>
  <si>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</si>
  <si>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</si>
  <si>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</si>
  <si>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</si>
  <si>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</si>
  <si>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</si>
  <si>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</si>
  <si>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</si>
  <si>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</si>
  <si>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</si>
  <si>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</si>
  <si>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</si>
  <si>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</si>
  <si>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</si>
  <si>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</si>
  <si>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</si>
  <si>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</si>
  <si>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</si>
  <si>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</si>
  <si>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</si>
  <si>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</si>
  <si>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</si>
  <si>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</si>
  <si>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</si>
  <si>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</si>
  <si>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</si>
  <si>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</si>
  <si>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</si>
  <si>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</si>
  <si>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</si>
  <si>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</si>
  <si>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</si>
  <si>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</si>
  <si>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</si>
  <si>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</si>
  <si>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</si>
  <si>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</si>
  <si>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</si>
  <si>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</si>
  <si>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</si>
  <si>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</si>
  <si>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</si>
  <si>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</si>
  <si>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</si>
  <si>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</si>
  <si>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</si>
  <si>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</si>
  <si>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</si>
  <si>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</si>
  <si>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</si>
  <si>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</si>
  <si>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</si>
  <si>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</si>
  <si>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</si>
  <si>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</si>
  <si>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</si>
  <si>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</si>
  <si>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</si>
  <si>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</si>
  <si>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</si>
  <si>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</si>
  <si>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</si>
  <si>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</si>
  <si>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</si>
  <si>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</si>
  <si>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</si>
  <si>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</si>
  <si>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</si>
  <si>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</si>
  <si>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</si>
  <si>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</si>
  <si>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</si>
  <si>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</si>
  <si>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</si>
  <si>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</si>
  <si>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</si>
  <si>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</si>
  <si>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</si>
  <si>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</si>
  <si>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</si>
  <si>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</si>
  <si>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</si>
  <si>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</si>
  <si>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</si>
  <si>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</si>
  <si>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</si>
  <si>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</si>
  <si>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</si>
  <si>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</si>
  <si>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</si>
  <si>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</si>
  <si>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</si>
  <si>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</si>
  <si>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</si>
  <si>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</si>
  <si>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</si>
  <si>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</si>
  <si>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</si>
  <si>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</si>
  <si>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</si>
  <si>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</si>
  <si>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</si>
  <si>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</si>
  <si>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</si>
  <si>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</si>
  <si>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</si>
  <si>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</si>
  <si>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</si>
  <si>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</si>
  <si>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</si>
  <si>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</si>
  <si>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</si>
  <si>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</si>
  <si>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</si>
  <si>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</si>
  <si>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</si>
  <si>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</si>
  <si>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</si>
  <si>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</si>
  <si>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</si>
  <si>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</si>
  <si>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</si>
  <si>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</si>
  <si>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</si>
  <si>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</si>
  <si>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</si>
  <si>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</si>
  <si>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</si>
  <si>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</si>
  <si>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</si>
  <si>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</si>
  <si>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</si>
  <si>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</si>
  <si>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</si>
  <si>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</si>
  <si>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</si>
  <si>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</si>
  <si>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</si>
  <si>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</si>
  <si>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</si>
  <si>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</si>
  <si>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</si>
  <si>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</si>
  <si>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</si>
  <si>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</si>
  <si>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</si>
  <si>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</si>
  <si>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</si>
  <si>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</si>
  <si>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</si>
  <si>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</si>
  <si>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</si>
  <si>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</si>
  <si>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</si>
  <si>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</si>
  <si>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</si>
  <si>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</si>
  <si>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</si>
  <si>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</si>
  <si>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</si>
  <si>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</si>
  <si>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</si>
  <si>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</si>
  <si>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</si>
  <si>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</si>
  <si>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</si>
  <si>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</si>
  <si>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</si>
  <si>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</si>
  <si>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</si>
  <si>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</si>
  <si>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</si>
  <si>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</si>
  <si>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</si>
  <si>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</si>
  <si>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</si>
  <si>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</si>
  <si>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</si>
  <si>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</si>
  <si>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</si>
  <si>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</si>
  <si>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</si>
  <si>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</si>
  <si>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</si>
  <si>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</si>
  <si>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</si>
  <si>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</si>
  <si>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</si>
  <si>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</si>
  <si>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</si>
  <si>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</si>
  <si>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</si>
  <si>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</si>
  <si>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</si>
  <si>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</si>
  <si>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</si>
  <si>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</si>
  <si>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</si>
  <si>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</si>
  <si>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</si>
  <si>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</si>
  <si>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</si>
  <si>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</si>
  <si>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</si>
  <si>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</si>
  <si>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</si>
  <si>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</si>
  <si>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</si>
  <si>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</si>
  <si>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</si>
  <si>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</si>
  <si>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</si>
  <si>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</si>
  <si>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</si>
  <si>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</si>
  <si>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</si>
  <si>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</si>
  <si>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</si>
  <si>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</si>
  <si>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</si>
  <si>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</si>
  <si>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</si>
  <si>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</si>
  <si>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</si>
  <si>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</si>
  <si>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</si>
  <si>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</si>
  <si>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</si>
  <si>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</si>
  <si>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</si>
  <si>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</si>
  <si>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</si>
  <si>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</si>
  <si>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</si>
  <si>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</si>
  <si>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</si>
  <si>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</si>
  <si>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</si>
  <si>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</si>
  <si>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</si>
  <si>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</si>
  <si>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</si>
  <si>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</si>
  <si>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</si>
  <si>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</si>
  <si>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</si>
  <si>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</si>
  <si>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</si>
  <si>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</si>
  <si>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</si>
  <si>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</si>
  <si>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</si>
  <si>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</si>
  <si>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</si>
  <si>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</si>
  <si>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</si>
  <si>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</si>
  <si>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</si>
  <si>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</si>
  <si>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</si>
  <si>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</si>
  <si>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</si>
  <si>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</si>
  <si>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</si>
  <si>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</si>
  <si>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</si>
  <si>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</si>
  <si>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</si>
  <si>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</si>
  <si>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</si>
  <si>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</si>
  <si>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</si>
  <si>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</si>
  <si>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</si>
  <si>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</si>
  <si>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</si>
  <si>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</si>
  <si>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</si>
  <si>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</si>
  <si>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</si>
  <si>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</si>
  <si>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</si>
  <si>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</si>
  <si>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</si>
  <si>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</si>
  <si>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</si>
  <si>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</si>
  <si>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</si>
  <si>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</si>
  <si>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</si>
  <si>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</si>
  <si>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</si>
  <si>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</si>
  <si>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</si>
  <si>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</si>
  <si>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</si>
  <si>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</si>
  <si>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</si>
  <si>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</si>
  <si>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</si>
  <si>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</si>
  <si>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</si>
  <si>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</si>
  <si>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</si>
  <si>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</si>
  <si>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</si>
  <si>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</si>
  <si>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</si>
  <si>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</si>
  <si>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</si>
  <si>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</si>
  <si>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</si>
  <si>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</si>
  <si>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</si>
  <si>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</si>
  <si>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</si>
  <si>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</si>
  <si>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</si>
  <si>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</si>
  <si>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</si>
  <si>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</si>
  <si>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</si>
  <si>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</si>
  <si>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</si>
  <si>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</si>
  <si>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</si>
  <si>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</si>
  <si>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</si>
  <si>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</si>
  <si>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</si>
  <si>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</si>
  <si>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</si>
  <si>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</si>
  <si>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</si>
  <si>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</si>
  <si>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</si>
  <si>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</si>
  <si>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</si>
  <si>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</si>
  <si>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</si>
  <si>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</si>
  <si>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</si>
  <si>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</si>
  <si>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</si>
  <si>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</si>
  <si>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</si>
  <si>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</si>
  <si>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</si>
  <si>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</si>
  <si>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</si>
  <si>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</si>
  <si>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</si>
  <si>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</si>
  <si>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</si>
  <si>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</si>
  <si>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</si>
  <si>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</si>
  <si>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</si>
  <si>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</si>
  <si>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</si>
  <si>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</si>
  <si>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</si>
  <si>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</si>
  <si>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</si>
  <si>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</si>
  <si>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</si>
  <si>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</si>
  <si>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</si>
  <si>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</si>
  <si>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</si>
  <si>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</si>
  <si>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</si>
  <si>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</si>
  <si>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</si>
  <si>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</si>
  <si>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</si>
  <si>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</si>
  <si>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</si>
  <si>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</si>
  <si>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</si>
  <si>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</si>
  <si>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</si>
  <si>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</si>
  <si>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</si>
  <si>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</si>
  <si>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</si>
  <si>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</si>
  <si>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</si>
  <si>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</si>
  <si>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</si>
  <si>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</si>
  <si>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</si>
  <si>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</si>
  <si>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</si>
  <si>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</si>
  <si>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</si>
  <si>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</si>
  <si>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</si>
  <si>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</si>
  <si>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</si>
  <si>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</si>
  <si>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</si>
  <si>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</si>
  <si>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</si>
  <si>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</si>
  <si>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</si>
  <si>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</si>
  <si>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</si>
  <si>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</si>
  <si>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</si>
  <si>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</si>
  <si>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</si>
  <si>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</si>
  <si>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</si>
  <si>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</si>
  <si>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</si>
  <si>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</si>
  <si>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</si>
  <si>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</si>
  <si>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</si>
  <si>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</si>
  <si>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</si>
  <si>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</si>
  <si>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</si>
  <si>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</si>
  <si>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</si>
  <si>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</si>
  <si>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</si>
  <si>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</si>
  <si>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</si>
  <si>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</si>
  <si>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</si>
  <si>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</si>
  <si>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</si>
  <si>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</si>
  <si>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</si>
  <si>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</si>
  <si>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</si>
  <si>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</si>
  <si>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</si>
  <si>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</si>
  <si>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</si>
  <si>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</si>
  <si>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</si>
  <si>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</si>
  <si>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</si>
  <si>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</si>
  <si>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</si>
  <si>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</si>
  <si>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</si>
  <si>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</si>
  <si>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</si>
  <si>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</si>
  <si>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</si>
  <si>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</si>
  <si>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</si>
  <si>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</si>
  <si>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</si>
  <si>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</si>
  <si>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</si>
  <si>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</si>
  <si>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</si>
  <si>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</si>
  <si>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</si>
  <si>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</si>
  <si>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</si>
  <si>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</si>
  <si>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</si>
  <si>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</si>
  <si>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</si>
  <si>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</si>
  <si>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</si>
  <si>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</si>
  <si>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</si>
  <si>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</si>
  <si>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</si>
  <si>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</si>
  <si>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</si>
  <si>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</si>
  <si>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</si>
  <si>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</si>
  <si>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</si>
  <si>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</si>
  <si>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</si>
  <si>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</si>
  <si>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</si>
  <si>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</si>
  <si>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</si>
  <si>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</si>
  <si>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</si>
  <si>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</si>
  <si>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</si>
  <si>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</si>
  <si>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</si>
  <si>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</si>
  <si>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</si>
  <si>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</si>
  <si>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</si>
  <si>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</si>
  <si>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</si>
  <si>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</si>
  <si>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</si>
  <si>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</si>
  <si>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</si>
  <si>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</si>
  <si>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</si>
  <si>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</si>
  <si>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</si>
  <si>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</si>
  <si>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</si>
  <si>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</si>
  <si>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</si>
  <si>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</si>
  <si>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</si>
  <si>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</si>
  <si>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</si>
  <si>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</si>
  <si>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</si>
  <si>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</si>
  <si>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</si>
  <si>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</si>
  <si>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</si>
  <si>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</si>
  <si>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</si>
  <si>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</si>
  <si>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</si>
  <si>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</si>
  <si>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</si>
  <si>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</si>
  <si>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</si>
  <si>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</si>
  <si>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</si>
  <si>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</si>
  <si>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</si>
  <si>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</si>
  <si>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</si>
  <si>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</si>
  <si>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</si>
  <si>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</si>
  <si>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</si>
  <si>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</si>
  <si>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</si>
  <si>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</si>
  <si>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</si>
  <si>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</si>
  <si>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</si>
  <si>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</si>
  <si>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</si>
  <si>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</si>
  <si>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</si>
  <si>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</si>
  <si>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</si>
  <si>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</si>
  <si>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</si>
  <si>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</si>
  <si>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</si>
  <si>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</si>
  <si>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</si>
  <si>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</si>
  <si>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</si>
  <si>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</si>
  <si>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</si>
  <si>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</si>
  <si>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</si>
  <si>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</si>
  <si>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</si>
  <si>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</si>
  <si>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</si>
  <si>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</si>
  <si>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</si>
  <si>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</si>
  <si>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</si>
  <si>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</si>
  <si>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</si>
  <si>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</si>
  <si>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</si>
  <si>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</si>
  <si>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</si>
  <si>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</si>
  <si>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</si>
  <si>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</si>
  <si>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</si>
  <si>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</si>
  <si>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</si>
  <si>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</si>
  <si>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</si>
  <si>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</si>
  <si>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</si>
  <si>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</si>
  <si>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</si>
  <si>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</si>
  <si>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</si>
  <si>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</si>
  <si>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</si>
  <si>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</si>
  <si>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</si>
  <si>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</si>
  <si>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</si>
  <si>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</si>
  <si>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</si>
  <si>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</si>
  <si>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</si>
  <si>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</si>
  <si>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</si>
  <si>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</si>
  <si>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</si>
  <si>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</si>
  <si>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</si>
  <si>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</si>
  <si>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</si>
  <si>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</si>
  <si>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</si>
  <si>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</si>
  <si>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</si>
  <si>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</si>
  <si>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</si>
  <si>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</si>
  <si>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</si>
  <si>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</si>
  <si>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</si>
  <si>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</si>
  <si>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</si>
  <si>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</si>
  <si>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</si>
  <si>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</si>
  <si>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</si>
  <si>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</si>
  <si>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</si>
  <si>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</si>
  <si>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</si>
  <si>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</si>
  <si>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</si>
  <si>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</si>
  <si>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</si>
  <si>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</si>
  <si>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</si>
  <si>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</si>
  <si>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</si>
  <si>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</si>
  <si>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</si>
  <si>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</si>
  <si>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</si>
  <si>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</si>
  <si>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</si>
  <si>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</si>
  <si>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</si>
  <si>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</si>
  <si>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</si>
  <si>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</si>
  <si>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</si>
  <si>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</si>
  <si>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</si>
  <si>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</si>
  <si>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</si>
  <si>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</si>
  <si>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</si>
  <si>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</si>
  <si>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</si>
  <si>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</si>
  <si>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</si>
  <si>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</si>
  <si>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</si>
  <si>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</si>
  <si>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</si>
  <si>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</si>
  <si>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</si>
  <si>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</si>
  <si>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</si>
  <si>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</si>
  <si>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</si>
  <si>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</si>
  <si>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</si>
  <si>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</si>
  <si>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</si>
  <si>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</si>
  <si>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</si>
  <si>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</si>
  <si>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</si>
  <si>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</si>
  <si>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</si>
  <si>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</si>
  <si>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</si>
  <si>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</si>
  <si>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</si>
  <si>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</si>
  <si>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</si>
  <si>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</si>
  <si>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</si>
  <si>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</si>
  <si>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</si>
  <si>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</si>
  <si>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</si>
  <si>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</si>
  <si>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</si>
  <si>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</si>
  <si>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</si>
  <si>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</si>
  <si>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</si>
  <si>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</si>
  <si>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</si>
  <si>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</si>
  <si>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</si>
  <si>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</si>
  <si>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</si>
  <si>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</si>
  <si>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</si>
  <si>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</si>
  <si>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</si>
  <si>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</si>
  <si>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</si>
  <si>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</si>
  <si>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</si>
  <si>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</si>
  <si>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</si>
  <si>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</si>
  <si>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</si>
  <si>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</si>
  <si>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</si>
  <si>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</si>
  <si>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</si>
  <si>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</si>
  <si>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</si>
  <si>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</si>
  <si>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</si>
  <si>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</si>
  <si>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</si>
  <si>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</si>
  <si>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</si>
  <si>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</si>
  <si>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</si>
  <si>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</si>
  <si>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</si>
  <si>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</si>
  <si>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</si>
  <si>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</si>
  <si>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</si>
  <si>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</si>
  <si>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</si>
  <si>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</si>
  <si>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</si>
  <si>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</si>
  <si>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</si>
  <si>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</si>
  <si>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</si>
  <si>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</si>
  <si>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</si>
  <si>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</si>
  <si>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</si>
  <si>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</si>
  <si>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</si>
  <si>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</si>
  <si>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</si>
  <si>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</si>
  <si>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</si>
  <si>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</si>
  <si>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</si>
  <si>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</si>
  <si>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</si>
  <si>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</si>
  <si>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</si>
  <si>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</si>
  <si>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</si>
  <si>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</si>
  <si>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</si>
  <si>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</si>
  <si>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</si>
  <si>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</si>
  <si>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</si>
  <si>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</si>
  <si>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</si>
  <si>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</si>
  <si>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</si>
  <si>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</si>
  <si>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</si>
  <si>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</si>
  <si>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</si>
  <si>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</si>
  <si>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</si>
  <si>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</si>
  <si>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</si>
  <si>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</si>
  <si>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</si>
  <si>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</si>
  <si>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</si>
  <si>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</si>
  <si>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</si>
  <si>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</si>
  <si>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</si>
  <si>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</si>
  <si>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</si>
  <si>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</si>
  <si>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</si>
  <si>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</si>
  <si>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</si>
  <si>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</si>
  <si>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</si>
  <si>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</si>
  <si>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</si>
  <si>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</si>
  <si>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</si>
  <si>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</si>
  <si>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</si>
  <si>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</si>
  <si>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</si>
  <si>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</si>
  <si>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</si>
  <si>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</si>
  <si>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</si>
  <si>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</si>
  <si>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</si>
  <si>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</si>
  <si>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</si>
  <si>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</si>
  <si>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</si>
  <si>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</si>
  <si>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</si>
  <si>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</si>
  <si>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</si>
  <si>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</si>
  <si>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</si>
  <si>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</si>
  <si>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</si>
  <si>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</si>
  <si>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</si>
  <si>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</si>
  <si>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</si>
  <si>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</si>
  <si>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</si>
  <si>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</si>
  <si>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</si>
  <si>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</si>
  <si>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</si>
  <si>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</si>
  <si>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</si>
  <si>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</si>
  <si>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</si>
  <si>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</si>
  <si>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</si>
  <si>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</si>
  <si>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</si>
  <si>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</si>
  <si>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</si>
  <si>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</si>
  <si>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</si>
  <si>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</si>
  <si>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</si>
  <si>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</si>
  <si>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</si>
  <si>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</si>
  <si>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</si>
  <si>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</si>
  <si>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</si>
  <si>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</si>
  <si>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</si>
  <si>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</si>
  <si>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</si>
  <si>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</si>
  <si>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</si>
  <si>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</si>
  <si>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</si>
  <si>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</si>
  <si>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</si>
  <si>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</si>
  <si>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</si>
  <si>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</si>
  <si>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</si>
  <si>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</si>
  <si>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</si>
  <si>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</si>
  <si>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</si>
  <si>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</si>
  <si>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</si>
  <si>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</si>
  <si>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</si>
  <si>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</si>
  <si>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</si>
  <si>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</si>
  <si>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</si>
  <si>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</si>
  <si>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</si>
  <si>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</si>
  <si>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</si>
  <si>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</si>
  <si>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</si>
  <si>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</si>
  <si>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</si>
  <si>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</si>
  <si>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</si>
  <si>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</si>
  <si>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</si>
  <si>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</si>
  <si>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</si>
  <si>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</si>
  <si>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</si>
  <si>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</si>
  <si>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</si>
  <si>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</si>
  <si>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</si>
  <si>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</si>
  <si>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</si>
  <si>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</si>
  <si>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</si>
  <si>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</si>
  <si>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</si>
  <si>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</si>
  <si>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</si>
  <si>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</si>
  <si>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</si>
  <si>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</si>
  <si>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</si>
  <si>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</si>
  <si>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</si>
  <si>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</si>
  <si>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</si>
  <si>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</si>
  <si>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</si>
  <si>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</si>
  <si>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</si>
  <si>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</si>
  <si>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</si>
  <si>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</si>
  <si>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</si>
  <si>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</si>
  <si>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</si>
  <si>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</si>
  <si>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</si>
  <si>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</si>
  <si>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</si>
  <si>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</si>
  <si>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</si>
  <si>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</si>
  <si>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</si>
  <si>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</si>
  <si>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</si>
  <si>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</si>
  <si>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</si>
  <si>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</si>
  <si>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</si>
  <si>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</si>
  <si>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</si>
  <si>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</si>
  <si>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</si>
  <si>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</si>
  <si>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</si>
  <si>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</si>
  <si>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</si>
  <si>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</si>
  <si>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</si>
  <si>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</si>
  <si>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</si>
  <si>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</si>
  <si>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</si>
  <si>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</si>
  <si>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</si>
  <si>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</si>
  <si>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</si>
  <si>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</si>
  <si>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</si>
  <si>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</si>
  <si>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</si>
  <si>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</si>
  <si>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</si>
  <si>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</si>
  <si>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</si>
  <si>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</si>
  <si>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</si>
  <si>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</si>
  <si>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</si>
  <si>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</si>
  <si>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</si>
  <si>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</si>
  <si>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</si>
  <si>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</si>
  <si>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</si>
  <si>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</si>
  <si>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</si>
  <si>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</si>
  <si>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</si>
  <si>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</si>
  <si>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</si>
  <si>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</si>
  <si>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</si>
  <si>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</si>
  <si>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</si>
  <si>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</si>
  <si>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</si>
  <si>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</si>
  <si>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</si>
  <si>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</si>
  <si>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</si>
  <si>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</si>
  <si>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</si>
  <si>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</si>
  <si>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</si>
  <si>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</si>
  <si>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</si>
  <si>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</si>
  <si>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</si>
  <si>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</si>
  <si>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</si>
  <si>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</si>
  <si>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</si>
  <si>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</si>
  <si>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</si>
  <si>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</si>
  <si>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</si>
  <si>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</si>
  <si>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</si>
  <si>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</si>
  <si>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</si>
  <si>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</si>
  <si>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</si>
  <si>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</si>
  <si>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</si>
  <si>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</si>
  <si>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</si>
  <si>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</si>
  <si>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</si>
  <si>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</si>
  <si>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</si>
  <si>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</si>
  <si>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</si>
  <si>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</si>
  <si>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</si>
  <si>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</si>
  <si>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</si>
  <si>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</si>
  <si>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</si>
  <si>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</si>
  <si>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</si>
  <si>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</si>
  <si>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</si>
  <si>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</si>
  <si>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</si>
  <si>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</si>
  <si>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</si>
  <si>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</si>
  <si>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</si>
  <si>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</si>
  <si>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</si>
  <si>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</si>
  <si>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</si>
  <si>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</si>
  <si>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</si>
  <si>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</si>
  <si>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</si>
  <si>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</si>
  <si>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</si>
  <si>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</si>
  <si>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</si>
  <si>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</si>
  <si>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</si>
  <si>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</si>
  <si>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</si>
  <si>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</si>
  <si>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</si>
  <si>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</si>
  <si>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</si>
  <si>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</si>
  <si>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</si>
  <si>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</si>
  <si>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</si>
  <si>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</si>
  <si>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</si>
  <si>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</si>
  <si>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</si>
  <si>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</si>
  <si>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</si>
  <si>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</si>
  <si>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</si>
  <si>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</si>
  <si>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</si>
  <si>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</si>
  <si>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</si>
  <si>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</si>
  <si>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</si>
  <si>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</si>
  <si>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</si>
  <si>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</si>
  <si>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</si>
  <si>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</si>
  <si>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</si>
  <si>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</si>
  <si>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</si>
  <si>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</si>
  <si>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</si>
  <si>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</si>
  <si>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</si>
  <si>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</si>
  <si>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</si>
  <si>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</si>
  <si>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</si>
  <si>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</si>
  <si>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</si>
  <si>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</si>
  <si>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</si>
  <si>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</si>
  <si>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</si>
  <si>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</si>
  <si>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</si>
  <si>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</si>
  <si>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</si>
  <si>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</si>
  <si>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</si>
  <si>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</si>
  <si>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</si>
  <si>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</si>
  <si>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</si>
  <si>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</si>
  <si>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</si>
  <si>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</si>
  <si>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</si>
  <si>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</si>
  <si>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</si>
  <si>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</si>
  <si>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</si>
  <si>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</si>
  <si>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</si>
  <si>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</si>
  <si>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</si>
  <si>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</si>
  <si>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</si>
  <si>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</si>
  <si>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</si>
  <si>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</si>
  <si>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</si>
  <si>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</si>
  <si>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</si>
  <si>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</si>
  <si>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</si>
  <si>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</si>
  <si>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</si>
  <si>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</si>
  <si>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</si>
  <si>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</si>
  <si>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</si>
  <si>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</si>
  <si>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</si>
  <si>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</si>
  <si>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</si>
  <si>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</si>
  <si>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</si>
  <si>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</si>
  <si>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</si>
  <si>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</si>
  <si>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</si>
  <si>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</si>
  <si>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</si>
  <si>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</si>
  <si>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</si>
  <si>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</si>
  <si>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</si>
  <si>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</si>
  <si>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</si>
  <si>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</si>
  <si>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</si>
  <si>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</si>
  <si>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</si>
  <si>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</si>
  <si>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</si>
  <si>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</si>
  <si>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</si>
  <si>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</si>
  <si>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</si>
  <si>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</si>
  <si>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</si>
  <si>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</si>
  <si>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</si>
  <si>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</si>
  <si>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</si>
  <si>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</si>
  <si>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</si>
  <si>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</si>
  <si>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</si>
  <si>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</si>
  <si>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</si>
  <si>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</si>
  <si>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</si>
  <si>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</si>
  <si>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</si>
  <si>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</si>
  <si>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</si>
  <si>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</si>
  <si>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</si>
  <si>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</si>
  <si>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</si>
  <si>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</si>
  <si>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</si>
  <si>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</si>
  <si>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</si>
  <si>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</si>
  <si>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</si>
  <si>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</si>
  <si>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</si>
  <si>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</si>
  <si>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</si>
  <si>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</si>
  <si>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</si>
  <si>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</si>
  <si>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</si>
  <si>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</si>
  <si>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</si>
  <si>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</si>
  <si>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</si>
  <si>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</si>
  <si>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</si>
  <si>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</si>
  <si>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</si>
  <si>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</si>
  <si>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</si>
  <si>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</si>
  <si>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</si>
  <si>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</si>
  <si>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</si>
  <si>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</si>
  <si>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</si>
  <si>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</si>
  <si>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</si>
  <si>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</si>
  <si>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</si>
  <si>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</si>
  <si>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</si>
  <si>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</si>
  <si>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</si>
  <si>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</si>
  <si>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</si>
  <si>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</si>
  <si>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</si>
  <si>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</si>
  <si>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</si>
  <si>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</si>
  <si>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</si>
  <si>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</si>
  <si>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</si>
  <si>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</si>
  <si>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</si>
  <si>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</si>
  <si>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</si>
  <si>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</si>
  <si>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</si>
  <si>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</si>
  <si>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</si>
  <si>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</si>
  <si>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</si>
  <si>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</si>
  <si>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</si>
  <si>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</si>
  <si>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</si>
  <si>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</si>
  <si>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</si>
  <si>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</si>
  <si>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</si>
  <si>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</si>
  <si>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</si>
  <si>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</si>
  <si>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</si>
  <si>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</si>
  <si>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</si>
  <si>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</si>
  <si>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</si>
  <si>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</si>
  <si>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</si>
  <si>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</si>
  <si>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</si>
  <si>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</si>
  <si>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</si>
  <si>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</si>
  <si>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</si>
  <si>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</si>
  <si>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</si>
  <si>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</si>
  <si>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</si>
  <si>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</si>
  <si>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</si>
  <si>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</si>
  <si>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</si>
  <si>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</si>
  <si>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</si>
  <si>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</si>
  <si>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</si>
  <si>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</si>
  <si>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</si>
  <si>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</si>
  <si>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</si>
  <si>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</si>
  <si>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</si>
  <si>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</si>
  <si>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</si>
  <si>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</si>
  <si>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</si>
  <si>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</si>
  <si>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</si>
  <si>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</si>
  <si>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</si>
  <si>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</si>
  <si>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</si>
  <si>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</si>
  <si>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</si>
  <si>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</si>
  <si>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</si>
  <si>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</si>
  <si>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</si>
  <si>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</si>
  <si>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</si>
  <si>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</si>
  <si>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</si>
  <si>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</si>
  <si>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</si>
  <si>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</si>
  <si>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</si>
  <si>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</si>
  <si>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</si>
  <si>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</si>
  <si>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</si>
  <si>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</si>
  <si>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</si>
  <si>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</si>
  <si>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</si>
  <si>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</si>
  <si>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</si>
  <si>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</si>
  <si>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</si>
  <si>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</si>
  <si>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</si>
  <si>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</si>
  <si>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</si>
  <si>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</si>
  <si>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</si>
  <si>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</si>
  <si>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</si>
  <si>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</si>
  <si>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</si>
  <si>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</si>
  <si>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</si>
  <si>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</si>
  <si>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</si>
  <si>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</si>
  <si>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</si>
  <si>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</si>
  <si>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</si>
  <si>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</si>
  <si>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</si>
  <si>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</si>
  <si>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</si>
  <si>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</si>
  <si>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</si>
  <si>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</si>
  <si>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</si>
  <si>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</si>
  <si>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</si>
  <si>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</si>
  <si>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</si>
  <si>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</si>
  <si>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</si>
  <si>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</si>
  <si>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</si>
  <si>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</si>
  <si>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</si>
  <si>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</si>
  <si>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</si>
  <si>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</si>
  <si>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</si>
  <si>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</si>
  <si>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</si>
  <si>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</si>
  <si>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</si>
  <si>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</si>
  <si>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</si>
  <si>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</si>
  <si>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</si>
  <si>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</si>
  <si>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</si>
  <si>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</si>
  <si>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</si>
  <si>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</si>
  <si>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</si>
  <si>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</si>
  <si>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</si>
  <si>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</si>
  <si>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</si>
  <si>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</si>
  <si>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</si>
  <si>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</si>
  <si>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</si>
  <si>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</si>
  <si>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</si>
  <si>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</si>
  <si>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</si>
  <si>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</si>
  <si>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</si>
  <si>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</si>
  <si>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</si>
  <si>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</si>
  <si>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</si>
  <si>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</si>
  <si>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</si>
  <si>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</si>
  <si>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</si>
  <si>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</si>
  <si>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</si>
  <si>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</si>
  <si>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</si>
  <si>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</si>
  <si>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</si>
  <si>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</si>
  <si>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</si>
  <si>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</si>
  <si>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</si>
  <si>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</si>
  <si>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</si>
  <si>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</si>
  <si>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</si>
  <si>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</si>
  <si>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</si>
  <si>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</si>
  <si>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</si>
  <si>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</si>
  <si>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</si>
  <si>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</si>
  <si>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</si>
  <si>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</si>
  <si>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</si>
  <si>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</si>
  <si>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</si>
  <si>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</si>
  <si>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</si>
  <si>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</si>
  <si>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</si>
  <si>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</si>
  <si>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</si>
  <si>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</si>
  <si>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</si>
  <si>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</si>
  <si>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</si>
  <si>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</si>
  <si>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</si>
  <si>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</si>
  <si>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</si>
  <si>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</si>
  <si>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</si>
  <si>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</si>
  <si>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</si>
  <si>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</si>
  <si>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</si>
  <si>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</si>
  <si>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</si>
  <si>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</si>
  <si>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</si>
  <si>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</si>
  <si>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</si>
  <si>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</si>
  <si>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</si>
  <si>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</si>
  <si>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</si>
  <si>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</si>
  <si>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</si>
  <si>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</si>
  <si>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</si>
  <si>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</si>
  <si>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</si>
  <si>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</si>
  <si>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</si>
  <si>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</si>
  <si>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</si>
  <si>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</si>
  <si>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</si>
  <si>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</si>
  <si>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</si>
  <si>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</si>
  <si>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</si>
  <si>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</si>
  <si>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</si>
  <si>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</si>
  <si>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</si>
  <si>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</si>
  <si>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</si>
  <si>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</si>
  <si>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</si>
  <si>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</si>
  <si>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</si>
  <si>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</si>
  <si>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</si>
  <si>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</si>
  <si>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</si>
  <si>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</si>
  <si>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</si>
  <si>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</si>
  <si>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</si>
  <si>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</si>
  <si>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</si>
  <si>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</si>
  <si>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</si>
  <si>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</si>
  <si>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</si>
  <si>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</si>
  <si>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</si>
  <si>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</si>
  <si>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</si>
  <si>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</si>
  <si>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</si>
  <si>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</si>
  <si>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</si>
  <si>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</si>
  <si>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</si>
  <si>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</si>
  <si>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</si>
  <si>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</si>
  <si>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</si>
  <si>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</si>
  <si>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</si>
  <si>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</si>
  <si>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</si>
  <si>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</si>
  <si>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</si>
  <si>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</si>
  <si>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</si>
  <si>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</si>
  <si>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</si>
  <si>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</si>
  <si>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</si>
  <si>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</si>
  <si>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</si>
  <si>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</si>
  <si>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</si>
  <si>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</si>
  <si>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</si>
  <si>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</si>
  <si>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</si>
  <si>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</si>
  <si>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</si>
  <si>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</si>
  <si>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</si>
  <si>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</si>
  <si>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</si>
  <si>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</si>
  <si>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</si>
  <si>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</si>
  <si>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</si>
  <si>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</si>
  <si>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</si>
  <si>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</si>
  <si>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</si>
  <si>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</si>
  <si>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</si>
  <si>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</si>
  <si>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</si>
  <si>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</si>
  <si>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</si>
  <si>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</si>
  <si>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</si>
  <si>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</si>
  <si>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</si>
  <si>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</si>
  <si>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</si>
  <si>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</si>
  <si>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</si>
  <si>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</si>
  <si>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</si>
  <si>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</si>
  <si>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</si>
  <si>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</si>
  <si>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</si>
  <si>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</si>
  <si>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</si>
  <si>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</si>
  <si>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</si>
  <si>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</si>
  <si>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</si>
  <si>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</si>
  <si>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</si>
  <si>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</si>
  <si>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</si>
  <si>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</si>
  <si>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</si>
  <si>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</si>
  <si>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</si>
  <si>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</si>
  <si>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</si>
  <si>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</si>
  <si>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</si>
  <si>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</si>
  <si>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</si>
  <si>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</si>
  <si>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</si>
  <si>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</si>
  <si>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</si>
  <si>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</si>
  <si>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</si>
  <si>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</si>
  <si>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</si>
  <si>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</si>
  <si>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</si>
  <si>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</si>
  <si>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</si>
  <si>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</si>
  <si>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</si>
  <si>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</si>
  <si>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</si>
  <si>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</si>
  <si>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</si>
  <si>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</si>
  <si>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</si>
  <si>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</si>
  <si>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</si>
  <si>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</si>
  <si>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</si>
  <si>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</si>
  <si>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</si>
  <si>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</si>
  <si>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</si>
  <si>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</si>
  <si>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</si>
  <si>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</si>
  <si>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</si>
  <si>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</si>
  <si>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</si>
  <si>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</si>
  <si>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</si>
  <si>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</si>
  <si>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</si>
  <si>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</si>
  <si>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</si>
  <si>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</si>
  <si>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</si>
  <si>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</si>
  <si>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</si>
  <si>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</si>
  <si>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</si>
  <si>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</si>
  <si>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</si>
  <si>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</si>
  <si>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</si>
  <si>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</si>
  <si>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</si>
  <si>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</si>
  <si>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</si>
  <si>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</si>
  <si>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</si>
  <si>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</si>
  <si>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</si>
  <si>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</si>
  <si>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</si>
  <si>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</si>
  <si>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</si>
  <si>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</si>
  <si>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</si>
  <si>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</si>
  <si>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</si>
  <si>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</si>
  <si>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</si>
  <si>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</si>
  <si>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</si>
  <si>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</si>
  <si>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</si>
  <si>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</si>
  <si>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</si>
  <si>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</si>
  <si>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</si>
  <si>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</si>
  <si>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</si>
  <si>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</si>
  <si>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</si>
  <si>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</si>
  <si>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</si>
  <si>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</si>
  <si>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</si>
  <si>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</si>
  <si>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</si>
  <si>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</si>
  <si>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</si>
  <si>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</si>
  <si>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</si>
  <si>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</si>
  <si>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</si>
  <si>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</si>
  <si>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</si>
  <si>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</si>
  <si>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</si>
  <si>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</si>
  <si>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</si>
  <si>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</si>
  <si>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</si>
  <si>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</si>
  <si>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</si>
  <si>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</si>
  <si>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</si>
  <si>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</si>
  <si>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</si>
  <si>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</si>
  <si>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</si>
  <si>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</si>
  <si>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</si>
  <si>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</si>
  <si>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</si>
  <si>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</si>
  <si>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</si>
  <si>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</si>
  <si>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</si>
  <si>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</si>
  <si>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</si>
  <si>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</si>
  <si>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</si>
  <si>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</si>
  <si>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</si>
  <si>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</si>
  <si>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</si>
  <si>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</si>
  <si>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</si>
  <si>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</si>
  <si>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</si>
  <si>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</si>
  <si>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</si>
  <si>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</si>
  <si>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</si>
  <si>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</si>
  <si>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</si>
  <si>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</si>
  <si>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</si>
  <si>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</si>
  <si>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</si>
  <si>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</si>
  <si>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</si>
  <si>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</si>
  <si>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</si>
  <si>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</si>
  <si>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</si>
  <si>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</si>
  <si>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</si>
  <si>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</si>
  <si>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</si>
  <si>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</si>
  <si>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</si>
  <si>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</si>
  <si>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</si>
  <si>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</si>
  <si>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</si>
  <si>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</si>
  <si>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</si>
  <si>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</si>
  <si>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</si>
  <si>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</si>
  <si>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</si>
  <si>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</si>
  <si>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</si>
  <si>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</si>
  <si>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</si>
  <si>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</si>
  <si>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</si>
  <si>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</si>
  <si>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</si>
  <si>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</si>
  <si>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</si>
  <si>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</si>
  <si>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</si>
  <si>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</si>
  <si>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</si>
  <si>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</si>
  <si>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</si>
  <si>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</si>
  <si>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</si>
  <si>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</si>
  <si>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</si>
  <si>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</si>
  <si>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</si>
  <si>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</si>
  <si>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</si>
  <si>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</si>
  <si>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</si>
  <si>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</si>
  <si>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</si>
  <si>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</si>
  <si>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</si>
  <si>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</si>
  <si>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</si>
  <si>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</si>
  <si>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</si>
  <si>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</si>
  <si>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</si>
  <si>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</si>
  <si>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</si>
  <si>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</si>
  <si>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</si>
  <si>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</si>
  <si>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</si>
  <si>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</si>
  <si>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</si>
  <si>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</si>
  <si>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</si>
  <si>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</si>
  <si>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</si>
  <si>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</si>
  <si>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</si>
  <si>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</si>
  <si>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</si>
  <si>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</si>
  <si>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</si>
  <si>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</si>
  <si>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</si>
  <si>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</si>
  <si>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</si>
  <si>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</si>
  <si>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</si>
  <si>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</si>
  <si>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</si>
  <si>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</si>
  <si>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</si>
  <si>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</si>
  <si>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</si>
  <si>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</si>
  <si>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</si>
  <si>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</si>
  <si>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</si>
  <si>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</si>
  <si>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</si>
  <si>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</si>
  <si>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</si>
  <si>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</si>
  <si>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</si>
  <si>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</si>
  <si>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</si>
  <si>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</si>
  <si>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</si>
  <si>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</si>
  <si>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</si>
  <si>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</si>
  <si>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</si>
  <si>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</si>
  <si>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</si>
  <si>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</si>
  <si>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</si>
  <si>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</si>
  <si>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</si>
  <si>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</si>
  <si>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</si>
  <si>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</si>
  <si>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</si>
  <si>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</si>
  <si>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</si>
  <si>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</si>
  <si>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</si>
  <si>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</si>
  <si>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</si>
  <si>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</si>
  <si>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</si>
  <si>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</si>
  <si>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</si>
  <si>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</si>
  <si>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</si>
  <si>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</si>
  <si>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</si>
  <si>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</si>
  <si>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</si>
  <si>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</si>
  <si>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</si>
  <si>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</si>
  <si>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</si>
  <si>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</si>
  <si>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</si>
  <si>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</si>
  <si>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</si>
  <si>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</si>
  <si>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</si>
  <si>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</si>
  <si>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</si>
  <si>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</si>
  <si>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</si>
  <si>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</si>
  <si>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</si>
  <si>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</si>
  <si>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</si>
  <si>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</si>
  <si>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</si>
  <si>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</si>
  <si>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</si>
  <si>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</si>
  <si>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</si>
  <si>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</si>
  <si>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</si>
  <si>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</si>
  <si>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</si>
  <si>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</si>
  <si>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</si>
  <si>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</si>
  <si>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</si>
  <si>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</si>
  <si>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</si>
  <si>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</si>
  <si>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</si>
  <si>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</si>
  <si>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</si>
  <si>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</si>
  <si>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</si>
  <si>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</si>
  <si>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</si>
  <si>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</si>
  <si>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</si>
  <si>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</si>
  <si>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</si>
  <si>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</si>
  <si>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</si>
  <si>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</si>
  <si>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</si>
  <si>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</si>
  <si>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</si>
  <si>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</si>
  <si>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</si>
  <si>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</si>
  <si>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</si>
  <si>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</si>
  <si>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</si>
  <si>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</si>
  <si>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</si>
  <si>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</si>
  <si>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</si>
  <si>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</si>
  <si>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</si>
  <si>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</si>
  <si>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</si>
  <si>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</si>
  <si>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</si>
  <si>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</si>
  <si>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</si>
  <si>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</si>
  <si>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</si>
  <si>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</si>
  <si>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</si>
  <si>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</si>
  <si>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</si>
  <si>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</si>
  <si>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</si>
  <si>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</si>
  <si>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</si>
  <si>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</si>
  <si>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</si>
  <si>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</si>
  <si>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</si>
  <si>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</si>
  <si>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</si>
  <si>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</si>
  <si>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</si>
  <si>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</si>
  <si>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</si>
  <si>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</si>
  <si>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</si>
  <si>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</si>
  <si>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</si>
  <si>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</si>
  <si>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</si>
  <si>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</si>
  <si>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</si>
  <si>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</si>
  <si>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</si>
  <si>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</si>
  <si>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</si>
  <si>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</si>
  <si>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</si>
  <si>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</si>
  <si>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</si>
  <si>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</si>
  <si>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</si>
  <si>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</si>
  <si>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</si>
  <si>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</si>
  <si>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</si>
  <si>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</si>
  <si>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</si>
  <si>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</si>
  <si>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</si>
  <si>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</si>
  <si>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</si>
  <si>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</si>
  <si>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</si>
  <si>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</si>
  <si>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</si>
  <si>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</si>
  <si>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</si>
  <si>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</si>
  <si>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</si>
  <si>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</si>
  <si>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</si>
  <si>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</si>
  <si>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</si>
  <si>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</si>
  <si>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</si>
  <si>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</si>
  <si>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</si>
  <si>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</si>
  <si>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</si>
  <si>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</si>
  <si>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</si>
  <si>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</si>
  <si>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</si>
  <si>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</si>
  <si>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</si>
  <si>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</si>
  <si>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</si>
  <si>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</si>
  <si>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</si>
  <si>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</si>
  <si>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</si>
  <si>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</si>
  <si>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</si>
  <si>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</si>
  <si>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</si>
  <si>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</si>
  <si>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</si>
  <si>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</si>
  <si>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</si>
  <si>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</si>
  <si>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</si>
  <si>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</si>
  <si>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</si>
  <si>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</si>
  <si>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</si>
  <si>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</si>
  <si>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</si>
  <si>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</si>
  <si>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</si>
  <si>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</si>
  <si>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</si>
  <si>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</si>
  <si>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</si>
  <si>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</si>
  <si>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</si>
  <si>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</si>
  <si>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</si>
  <si>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</si>
  <si>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</si>
  <si>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</si>
  <si>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</si>
  <si>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</si>
  <si>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</si>
  <si>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</si>
  <si>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</si>
  <si>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</si>
  <si>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</si>
  <si>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</si>
  <si>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</si>
  <si>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</si>
  <si>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</si>
  <si>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</si>
  <si>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</si>
  <si>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</si>
  <si>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</si>
  <si>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</si>
  <si>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</si>
  <si>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</si>
  <si>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</si>
  <si>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</si>
  <si>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</si>
  <si>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</si>
  <si>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</si>
  <si>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</si>
  <si>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</si>
  <si>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</si>
  <si>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</si>
  <si>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</si>
  <si>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</si>
  <si>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</si>
  <si>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</si>
  <si>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</si>
  <si>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</si>
  <si>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</si>
  <si>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</si>
  <si>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</si>
  <si>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</si>
  <si>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</si>
  <si>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</si>
  <si>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</si>
  <si>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</si>
  <si>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</si>
  <si>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</si>
  <si>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</si>
  <si>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</si>
  <si>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</si>
  <si>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</si>
  <si>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</si>
  <si>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</si>
  <si>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</si>
  <si>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</si>
  <si>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</si>
  <si>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</si>
  <si>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</si>
  <si>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</si>
  <si>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</si>
  <si>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</si>
  <si>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</si>
  <si>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</si>
  <si>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</si>
  <si>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</si>
  <si>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</si>
  <si>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</si>
  <si>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</si>
  <si>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</si>
  <si>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</si>
  <si>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</si>
  <si>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</si>
  <si>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</si>
  <si>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</si>
  <si>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</si>
  <si>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</si>
  <si>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</si>
  <si>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</si>
  <si>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</si>
  <si>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</si>
  <si>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</si>
  <si>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</si>
  <si>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</si>
  <si>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</si>
  <si>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</si>
  <si>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</si>
  <si>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</si>
  <si>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</si>
  <si>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</si>
  <si>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</si>
  <si>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</si>
  <si>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</si>
  <si>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</si>
  <si>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</si>
  <si>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</si>
  <si>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</si>
  <si>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</si>
  <si>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</si>
  <si>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</si>
  <si>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</si>
  <si>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</si>
  <si>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</si>
  <si>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</si>
  <si>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</si>
  <si>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</si>
  <si>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</si>
  <si>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</si>
  <si>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</si>
  <si>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</si>
  <si>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</si>
  <si>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</si>
  <si>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</si>
  <si>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</si>
  <si>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</si>
  <si>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</si>
  <si>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</si>
  <si>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</si>
  <si>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</si>
  <si>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</si>
  <si>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</si>
  <si>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</si>
  <si>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</si>
  <si>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</si>
  <si>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</si>
  <si>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</si>
  <si>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</si>
  <si>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</si>
  <si>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</si>
  <si>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</si>
  <si>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</si>
  <si>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</si>
  <si>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</si>
  <si>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</si>
  <si>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</si>
  <si>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</si>
  <si>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</si>
  <si>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</si>
  <si>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</si>
  <si>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</si>
  <si>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</si>
  <si>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</si>
  <si>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</si>
  <si>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</si>
  <si>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</si>
  <si>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</si>
  <si>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</si>
  <si>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</si>
  <si>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</si>
  <si>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</si>
  <si>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</si>
  <si>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</si>
  <si>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</si>
  <si>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</si>
  <si>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</si>
  <si>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</si>
  <si>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</si>
  <si>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</si>
  <si>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</si>
  <si>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</si>
  <si>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</si>
  <si>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</si>
  <si>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</si>
  <si>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</si>
  <si>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</si>
  <si>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</si>
  <si>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</si>
  <si>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</si>
  <si>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</si>
  <si>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</si>
  <si>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</si>
  <si>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</si>
  <si>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</si>
  <si>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</si>
  <si>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</si>
  <si>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</si>
  <si>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</si>
  <si>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</si>
  <si>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</si>
  <si>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</si>
  <si>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</si>
  <si>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</si>
  <si>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</si>
  <si>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</si>
  <si>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</si>
  <si>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</si>
  <si>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</si>
  <si>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</si>
  <si>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</si>
  <si>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</si>
  <si>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</si>
  <si>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</si>
  <si>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</si>
  <si>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</si>
  <si>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</si>
  <si>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</si>
  <si>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</si>
  <si>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</si>
  <si>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</si>
  <si>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</si>
  <si>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</si>
  <si>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</si>
  <si>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</si>
  <si>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</si>
  <si>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</si>
  <si>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</si>
  <si>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</si>
  <si>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</si>
  <si>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</si>
  <si>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</si>
  <si>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</si>
  <si>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</si>
  <si>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</si>
  <si>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</si>
  <si>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</si>
  <si>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</si>
  <si>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</si>
  <si>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</si>
  <si>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</si>
  <si>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</si>
  <si>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</si>
  <si>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</si>
  <si>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</si>
  <si>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</si>
  <si>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</si>
  <si>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</si>
  <si>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</si>
  <si>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</si>
  <si>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</si>
  <si>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</si>
  <si>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</si>
  <si>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</si>
  <si>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</si>
  <si>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</si>
  <si>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</si>
  <si>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</si>
  <si>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</si>
  <si>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</si>
  <si>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</si>
  <si>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</si>
  <si>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</si>
  <si>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</si>
  <si>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</si>
  <si>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</si>
  <si>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</si>
  <si>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</si>
  <si>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</si>
  <si>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</si>
  <si>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</si>
  <si>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</si>
  <si>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</si>
  <si>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</si>
  <si>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</si>
  <si>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</si>
  <si>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</si>
  <si>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</si>
  <si>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</si>
  <si>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</si>
  <si>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</si>
  <si>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</si>
  <si>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</si>
  <si>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</si>
  <si>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</si>
  <si>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</si>
  <si>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</si>
  <si>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</si>
  <si>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</si>
  <si>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</si>
  <si>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</si>
  <si>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</si>
  <si>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</si>
  <si>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</si>
  <si>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</si>
  <si>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</si>
  <si>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</si>
  <si>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</si>
  <si>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</si>
  <si>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</si>
  <si>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</si>
  <si>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</si>
  <si>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</si>
  <si>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</si>
  <si>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</si>
  <si>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</si>
  <si>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</si>
  <si>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</si>
  <si>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</si>
  <si>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</si>
  <si>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</si>
  <si>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</si>
  <si>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</si>
  <si>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</si>
  <si>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</si>
  <si>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</si>
  <si>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</si>
  <si>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</si>
  <si>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</si>
  <si>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</si>
  <si>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</si>
  <si>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</si>
  <si>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</si>
  <si>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</si>
  <si>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</si>
  <si>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</si>
  <si>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</si>
  <si>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</si>
  <si>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</si>
  <si>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</si>
  <si>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</si>
  <si>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</si>
  <si>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</si>
  <si>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</si>
  <si>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</si>
  <si>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</si>
  <si>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</si>
  <si>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</si>
  <si>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</si>
  <si>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</si>
  <si>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</si>
  <si>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</si>
  <si>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</si>
  <si>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</si>
  <si>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</si>
  <si>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</si>
  <si>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</si>
  <si>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</si>
  <si>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</si>
  <si>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</si>
  <si>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</si>
  <si>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</si>
  <si>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</si>
  <si>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</si>
  <si>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</si>
  <si>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</si>
  <si>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</si>
  <si>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</si>
  <si>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</si>
  <si>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</si>
  <si>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</si>
  <si>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</si>
  <si>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</si>
  <si>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</si>
  <si>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</si>
  <si>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</si>
  <si>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</si>
  <si>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</si>
  <si>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</si>
  <si>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</si>
  <si>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</si>
  <si>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</si>
  <si>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</si>
  <si>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</si>
  <si>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</si>
  <si>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</si>
  <si>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</si>
  <si>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</si>
  <si>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</si>
  <si>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</si>
  <si>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</si>
  <si>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</si>
  <si>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</si>
  <si>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</si>
  <si>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</si>
  <si>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</si>
  <si>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</si>
  <si>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</si>
  <si>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</si>
  <si>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</si>
  <si>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</si>
  <si>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</si>
  <si>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</si>
  <si>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</si>
  <si>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</si>
  <si>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</si>
  <si>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</si>
  <si>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</si>
  <si>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</si>
  <si>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</si>
  <si>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</si>
  <si>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</si>
  <si>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</si>
  <si>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</si>
  <si>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</si>
  <si>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</si>
  <si>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</si>
  <si>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</si>
  <si>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</si>
  <si>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</si>
  <si>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</si>
  <si>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</si>
  <si>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</si>
  <si>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</si>
  <si>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</si>
  <si>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</si>
  <si>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</si>
  <si>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</si>
  <si>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</si>
  <si>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</si>
  <si>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</si>
  <si>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</si>
  <si>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</si>
  <si>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</si>
  <si>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</si>
  <si>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</si>
  <si>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</si>
  <si>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</si>
  <si>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</si>
  <si>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</si>
  <si>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</si>
  <si>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</si>
  <si>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</si>
  <si>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</si>
  <si>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</si>
  <si>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</si>
  <si>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</si>
  <si>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</si>
  <si>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</si>
  <si>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</si>
  <si>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</si>
  <si>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</si>
  <si>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</si>
  <si>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</si>
  <si>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</si>
  <si>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</si>
  <si>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</si>
  <si>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</si>
  <si>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</si>
  <si>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</si>
  <si>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</si>
  <si>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</si>
  <si>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</si>
  <si>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</si>
  <si>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</si>
  <si>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</si>
  <si>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</si>
  <si>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</si>
  <si>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</si>
  <si>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</si>
  <si>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</si>
  <si>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</si>
  <si>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</si>
  <si>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</si>
  <si>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</si>
  <si>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</si>
  <si>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</si>
  <si>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</si>
  <si>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</si>
  <si>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</si>
  <si>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</si>
  <si>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</si>
  <si>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</si>
  <si>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</si>
  <si>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</si>
  <si>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</si>
  <si>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</si>
  <si>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</si>
  <si>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</si>
  <si>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</si>
  <si>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</si>
  <si>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</si>
  <si>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</si>
  <si>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</si>
  <si>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</si>
  <si>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</si>
  <si>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</si>
  <si>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</si>
  <si>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</si>
  <si>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</si>
  <si>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</si>
  <si>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</si>
  <si>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</si>
  <si>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</si>
  <si>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</si>
  <si>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</si>
  <si>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</si>
  <si>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</si>
  <si>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</si>
  <si>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</si>
  <si>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</si>
  <si>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</si>
  <si>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</si>
  <si>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</si>
  <si>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</si>
  <si>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</si>
  <si>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</si>
  <si>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</si>
  <si>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</si>
  <si>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</si>
  <si>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</si>
  <si>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</si>
  <si>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</si>
  <si>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</si>
  <si>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</si>
  <si>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</si>
  <si>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</si>
  <si>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</si>
  <si>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</si>
  <si>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</si>
  <si>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</si>
  <si>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</si>
  <si>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</si>
  <si>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</si>
  <si>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</si>
  <si>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</si>
  <si>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</si>
  <si>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</si>
  <si>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</si>
  <si>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</si>
  <si>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</si>
  <si>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</si>
  <si>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</si>
  <si>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</si>
  <si>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</si>
  <si>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</si>
  <si>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</si>
  <si>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</si>
  <si>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</si>
  <si>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</si>
  <si>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</si>
  <si>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</si>
  <si>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</si>
  <si>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</si>
  <si>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</si>
  <si>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</si>
  <si>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</si>
  <si>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</si>
  <si>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</si>
  <si>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</si>
  <si>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</si>
  <si>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</si>
  <si>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</si>
  <si>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</si>
  <si>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</si>
  <si>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</si>
  <si>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</si>
  <si>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</si>
  <si>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</si>
  <si>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</si>
  <si>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</si>
  <si>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</si>
  <si>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</si>
  <si>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</si>
  <si>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</si>
  <si>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</si>
  <si>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</si>
  <si>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</si>
  <si>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</si>
  <si>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</si>
  <si>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</si>
  <si>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</si>
  <si>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</si>
  <si>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</si>
  <si>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</si>
  <si>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</si>
  <si>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</si>
  <si>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</si>
  <si>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</si>
  <si>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</si>
  <si>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</si>
  <si>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</si>
  <si>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</si>
  <si>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</si>
  <si>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</si>
  <si>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</si>
  <si>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</si>
  <si>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</si>
  <si>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</si>
  <si>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</si>
  <si>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</si>
  <si>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</si>
  <si>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</si>
  <si>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</si>
  <si>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</si>
  <si>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</si>
  <si>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</si>
  <si>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</si>
  <si>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</si>
  <si>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</si>
  <si>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</si>
  <si>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</si>
  <si>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</si>
  <si>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</si>
  <si>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</si>
  <si>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</si>
  <si>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</si>
  <si>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</si>
  <si>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</si>
  <si>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</si>
  <si>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</si>
  <si>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</si>
  <si>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</si>
  <si>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</si>
  <si>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</si>
  <si>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</si>
  <si>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</si>
  <si>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</si>
  <si>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</si>
  <si>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</si>
  <si>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</si>
  <si>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</si>
  <si>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</si>
  <si>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</si>
  <si>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</si>
  <si>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</si>
  <si>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</si>
  <si>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</si>
  <si>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</si>
  <si>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</si>
  <si>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</si>
  <si>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</si>
  <si>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</si>
  <si>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</si>
  <si>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</si>
  <si>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</si>
  <si>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</si>
  <si>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</si>
  <si>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</si>
  <si>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</si>
  <si>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</si>
  <si>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</si>
  <si>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</si>
  <si>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</si>
  <si>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</si>
  <si>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</si>
  <si>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</si>
  <si>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</si>
  <si>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</si>
  <si>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</si>
  <si>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</si>
  <si>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</si>
  <si>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</si>
  <si>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</si>
  <si>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</si>
  <si>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</si>
  <si>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</si>
  <si>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</si>
  <si>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</si>
  <si>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</si>
  <si>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</si>
  <si>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</si>
  <si>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</si>
  <si>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</si>
  <si>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</si>
  <si>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</si>
  <si>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</si>
  <si>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</si>
  <si>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</si>
  <si>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</si>
  <si>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</si>
  <si>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</si>
  <si>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</si>
  <si>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</si>
  <si>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</si>
  <si>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</si>
  <si>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</si>
  <si>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</si>
  <si>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</si>
  <si>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</si>
  <si>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</si>
  <si>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</si>
  <si>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</si>
  <si>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</si>
  <si>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</si>
  <si>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</si>
  <si>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</si>
  <si>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</si>
  <si>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</si>
  <si>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</si>
  <si>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</si>
  <si>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</si>
  <si>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</si>
  <si>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</si>
  <si>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</si>
  <si>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</si>
  <si>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</si>
  <si>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</si>
  <si>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</si>
  <si>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</si>
  <si>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</si>
  <si>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</si>
  <si>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</si>
  <si>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</si>
  <si>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</si>
  <si>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</si>
  <si>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</si>
  <si>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</si>
  <si>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</si>
  <si>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</si>
  <si>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</si>
  <si>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</si>
  <si>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</si>
  <si>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</si>
  <si>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</si>
  <si>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</si>
  <si>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</si>
  <si>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</si>
  <si>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</si>
  <si>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</si>
  <si>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</si>
  <si>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</si>
  <si>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</si>
  <si>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</si>
  <si>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</si>
  <si>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</si>
  <si>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</si>
  <si>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</si>
  <si>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</si>
  <si>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</si>
  <si>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</si>
  <si>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</si>
  <si>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</si>
  <si>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</si>
  <si>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</si>
  <si>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</si>
  <si>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</si>
  <si>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</si>
  <si>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</si>
  <si>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</si>
  <si>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</si>
  <si>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</si>
  <si>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</si>
  <si>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</si>
  <si>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</si>
  <si>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</si>
  <si>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</si>
  <si>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</si>
  <si>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</si>
  <si>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</si>
  <si>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</si>
  <si>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</si>
  <si>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</si>
  <si>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</si>
  <si>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</si>
  <si>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</si>
  <si>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</si>
  <si>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</si>
  <si>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</si>
  <si>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</si>
  <si>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</si>
  <si>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</si>
  <si>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</si>
  <si>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</si>
  <si>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</si>
  <si>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</si>
  <si>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</si>
  <si>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</si>
  <si>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</si>
  <si>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</si>
  <si>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</si>
  <si>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</si>
  <si>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</si>
  <si>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</si>
  <si>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</si>
  <si>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</si>
  <si>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</si>
  <si>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</si>
  <si>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</si>
  <si>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</si>
  <si>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</si>
  <si>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</si>
  <si>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</si>
  <si>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</si>
  <si>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</si>
  <si>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</si>
  <si>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</si>
  <si>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</si>
  <si>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</si>
  <si>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</si>
  <si>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</si>
  <si>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</si>
  <si>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</si>
  <si>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</si>
  <si>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</si>
  <si>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</si>
  <si>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</si>
  <si>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</si>
  <si>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</si>
  <si>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</si>
  <si>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</si>
  <si>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</si>
  <si>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</si>
  <si>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</si>
  <si>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</si>
  <si>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</si>
  <si>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</si>
  <si>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</si>
  <si>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</si>
  <si>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</si>
  <si>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</si>
  <si>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</si>
  <si>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</si>
  <si>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</si>
  <si>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</si>
  <si>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</si>
  <si>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</si>
  <si>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</si>
  <si>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</si>
  <si>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</si>
  <si>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</si>
  <si>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</si>
  <si>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</si>
  <si>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</si>
  <si>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</si>
  <si>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</si>
  <si>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</si>
  <si>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</si>
  <si>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</si>
  <si>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</si>
  <si>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</si>
  <si>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</si>
  <si>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</si>
  <si>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</si>
  <si>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</si>
  <si>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</si>
  <si>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</si>
  <si>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</si>
  <si>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</si>
  <si>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</si>
  <si>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</si>
  <si>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</si>
  <si>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</si>
  <si>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</si>
  <si>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</si>
  <si>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</si>
  <si>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</si>
  <si>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</si>
  <si>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</si>
  <si>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</si>
  <si>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</si>
  <si>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</si>
  <si>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</si>
  <si>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</si>
  <si>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</si>
  <si>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</si>
  <si>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</si>
  <si>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</si>
  <si>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</si>
  <si>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</si>
  <si>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</si>
  <si>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</si>
  <si>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</si>
  <si>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</si>
  <si>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</si>
  <si>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</si>
  <si>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</si>
  <si>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</si>
  <si>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</si>
  <si>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</si>
  <si>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</si>
  <si>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</si>
  <si>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</si>
  <si>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</si>
  <si>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</si>
  <si>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</si>
  <si>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</si>
  <si>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</si>
  <si>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</si>
  <si>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</si>
  <si>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</si>
  <si>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</si>
  <si>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</si>
  <si>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</si>
  <si>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</si>
  <si>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</si>
  <si>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</si>
  <si>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</si>
  <si>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</si>
  <si>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</si>
  <si>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</si>
  <si>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</si>
  <si>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</si>
  <si>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</si>
  <si>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</si>
  <si>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</si>
  <si>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</si>
  <si>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</si>
  <si>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</si>
  <si>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</si>
  <si>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</si>
  <si>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</si>
  <si>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</si>
  <si>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</si>
  <si>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</si>
  <si>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</si>
  <si>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</si>
  <si>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</si>
  <si>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</si>
  <si>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</si>
  <si>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</si>
  <si>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</si>
  <si>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</si>
  <si>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</si>
  <si>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</si>
  <si>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</si>
  <si>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</si>
  <si>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</si>
  <si>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</si>
  <si>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</si>
  <si>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</si>
  <si>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</si>
  <si>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</si>
  <si>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</si>
  <si>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</si>
  <si>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</si>
  <si>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</si>
  <si>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</si>
  <si>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</si>
  <si>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</si>
  <si>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</si>
  <si>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</si>
  <si>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</si>
  <si>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</si>
  <si>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</si>
  <si>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</si>
  <si>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</si>
  <si>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</si>
  <si>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</si>
  <si>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</si>
  <si>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</si>
  <si>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</si>
  <si>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</si>
  <si>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</si>
  <si>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</si>
  <si>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</si>
  <si>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</si>
  <si>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</si>
  <si>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</si>
  <si>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</si>
  <si>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</si>
  <si>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</si>
  <si>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</si>
  <si>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</si>
  <si>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</si>
  <si>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</si>
  <si>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</si>
  <si>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</si>
  <si>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</si>
  <si>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</si>
  <si>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</si>
  <si>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</si>
  <si>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</si>
  <si>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</si>
  <si>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</si>
  <si>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</si>
  <si>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</si>
  <si>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</si>
  <si>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</si>
  <si>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</si>
  <si>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</si>
  <si>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</si>
  <si>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</si>
  <si>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</si>
  <si>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</si>
  <si>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</si>
  <si>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</si>
  <si>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</si>
  <si>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</si>
  <si>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</si>
  <si>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</si>
  <si>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</si>
  <si>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</si>
  <si>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</si>
  <si>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</si>
  <si>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</si>
  <si>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</si>
  <si>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</si>
  <si>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</si>
  <si>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</si>
  <si>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</si>
  <si>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</si>
  <si>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</si>
  <si>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</si>
  <si>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</si>
  <si>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</si>
  <si>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</si>
  <si>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</si>
  <si>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</si>
  <si>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</si>
  <si>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</si>
  <si>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</si>
  <si>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</si>
  <si>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</si>
  <si>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</si>
  <si>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</si>
  <si>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</si>
  <si>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</si>
  <si>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</si>
  <si>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</si>
  <si>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</si>
  <si>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</si>
  <si>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</si>
  <si>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</si>
  <si>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</si>
  <si>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</si>
  <si>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</si>
  <si>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</si>
  <si>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</si>
  <si>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</si>
  <si>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</si>
  <si>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</si>
  <si>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</si>
  <si>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</si>
  <si>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</si>
  <si>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</si>
  <si>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</si>
  <si>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</si>
  <si>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</si>
  <si>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</si>
  <si>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</si>
  <si>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</si>
  <si>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</si>
  <si>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</si>
  <si>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</si>
  <si>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</si>
  <si>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</si>
  <si>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</si>
  <si>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</si>
  <si>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</si>
  <si>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</si>
  <si>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</si>
  <si>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</si>
  <si>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</si>
  <si>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</si>
  <si>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</si>
  <si>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</si>
  <si>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</si>
  <si>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</si>
  <si>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</si>
  <si>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</si>
  <si>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</si>
  <si>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</si>
  <si>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</si>
  <si>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</si>
  <si>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</si>
  <si>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</si>
  <si>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</si>
  <si>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</si>
  <si>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</si>
  <si>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</si>
  <si>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</si>
  <si>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</si>
  <si>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</si>
  <si>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</si>
  <si>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</si>
  <si>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</si>
  <si>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</si>
  <si>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</si>
  <si>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</si>
  <si>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</si>
  <si>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</si>
  <si>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</si>
  <si>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</si>
  <si>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</si>
  <si>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</si>
  <si>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</si>
  <si>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</si>
  <si>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</si>
  <si>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</si>
  <si>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</si>
  <si>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</si>
  <si>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</si>
  <si>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</si>
  <si>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</si>
  <si>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</si>
  <si>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</si>
  <si>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</si>
  <si>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</si>
  <si>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</si>
  <si>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</si>
  <si>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</si>
  <si>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</si>
  <si>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</si>
  <si>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</si>
  <si>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</si>
  <si>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</si>
  <si>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</si>
  <si>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</si>
  <si>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</si>
  <si>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</si>
  <si>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</si>
  <si>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</si>
  <si>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</si>
  <si>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</si>
  <si>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</si>
  <si>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</si>
  <si>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</si>
  <si>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</si>
  <si>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</si>
  <si>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</si>
  <si>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</si>
  <si>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</si>
  <si>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</si>
  <si>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</si>
  <si>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</si>
  <si>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</si>
  <si>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</si>
  <si>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</si>
  <si>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</si>
  <si>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</si>
  <si>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</si>
  <si>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</si>
  <si>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</si>
  <si>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</si>
  <si>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</si>
  <si>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</si>
  <si>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</si>
  <si>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</si>
  <si>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</si>
  <si>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</si>
  <si>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</si>
  <si>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</si>
  <si>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</si>
  <si>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</si>
  <si>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</si>
  <si>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</si>
  <si>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</si>
  <si>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</si>
  <si>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</si>
  <si>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</si>
  <si>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</si>
  <si>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</si>
  <si>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</si>
  <si>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</si>
  <si>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</si>
  <si>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</si>
  <si>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</si>
  <si>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</si>
  <si>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</si>
  <si>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</si>
  <si>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</si>
  <si>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</si>
  <si>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</si>
  <si>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</si>
  <si>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</si>
  <si>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</si>
  <si>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</si>
  <si>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</si>
  <si>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</si>
  <si>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</si>
  <si>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</si>
  <si>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</si>
  <si>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</si>
  <si>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</si>
  <si>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</si>
  <si>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</si>
  <si>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</si>
  <si>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</si>
  <si>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</si>
  <si>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</si>
  <si>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</si>
  <si>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</si>
  <si>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</si>
  <si>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</si>
  <si>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</si>
  <si>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</si>
  <si>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</si>
  <si>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</si>
  <si>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</si>
  <si>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</si>
  <si>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</si>
  <si>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</si>
  <si>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</si>
  <si>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</si>
  <si>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</si>
  <si>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</si>
  <si>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</si>
  <si>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</si>
  <si>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</si>
  <si>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</si>
  <si>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</si>
  <si>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</si>
  <si>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</si>
  <si>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</si>
  <si>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</si>
  <si>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</si>
  <si>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</si>
  <si>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</si>
  <si>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</si>
  <si>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</si>
  <si>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</si>
  <si>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</si>
  <si>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</si>
  <si>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</si>
  <si>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</si>
  <si>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</si>
  <si>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</si>
  <si>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</si>
  <si>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</si>
  <si>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</si>
  <si>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</si>
  <si>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</si>
  <si>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</si>
  <si>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</si>
  <si>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</si>
  <si>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</si>
  <si>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</si>
  <si>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</si>
  <si>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</si>
  <si>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</si>
  <si>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</si>
  <si>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</si>
  <si>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</si>
  <si>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</si>
  <si>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</si>
  <si>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</si>
  <si>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</si>
  <si>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</si>
  <si>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</si>
  <si>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</si>
  <si>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</si>
  <si>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</si>
  <si>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</si>
  <si>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</si>
  <si>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</si>
  <si>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</si>
  <si>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</si>
  <si>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</si>
  <si>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</si>
  <si>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</si>
  <si>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</si>
  <si>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</si>
  <si>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</si>
  <si>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</si>
  <si>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</si>
  <si>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</si>
  <si>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</si>
  <si>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</si>
  <si>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</si>
  <si>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</si>
  <si>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</si>
  <si>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</si>
  <si>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</si>
  <si>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</si>
  <si>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</si>
  <si>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</si>
  <si>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</si>
  <si>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</si>
  <si>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</si>
  <si>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</si>
  <si>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</si>
  <si>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</si>
  <si>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</si>
  <si>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</si>
  <si>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</si>
  <si>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</si>
  <si>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</si>
  <si>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</si>
  <si>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</si>
  <si>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</si>
  <si>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</si>
  <si>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</si>
  <si>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</si>
  <si>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</si>
  <si>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</si>
  <si>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</si>
  <si>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</si>
  <si>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</si>
  <si>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</si>
  <si>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</si>
  <si>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</si>
  <si>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</si>
  <si>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</si>
  <si>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</si>
  <si>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</si>
  <si>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</si>
  <si>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</si>
  <si>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</si>
  <si>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</si>
  <si>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</si>
  <si>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</si>
  <si>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</si>
  <si>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</si>
  <si>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</si>
  <si>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</si>
  <si>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</si>
  <si>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</si>
  <si>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</si>
  <si>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</si>
  <si>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</si>
  <si>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</si>
  <si>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</si>
  <si>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</si>
  <si>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</si>
  <si>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</si>
  <si>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</si>
  <si>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</si>
  <si>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</si>
  <si>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</si>
  <si>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</si>
  <si>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</si>
  <si>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</si>
  <si>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</si>
  <si>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</si>
  <si>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</si>
  <si>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</si>
  <si>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</si>
  <si>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</si>
  <si>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</si>
  <si>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</si>
  <si>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</si>
  <si>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</si>
  <si>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</si>
  <si>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</si>
  <si>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</si>
  <si>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</si>
  <si>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</si>
  <si>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</si>
  <si>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</si>
  <si>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</si>
  <si>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</si>
  <si>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</si>
  <si>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</si>
  <si>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</si>
  <si>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</si>
  <si>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</si>
  <si>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</si>
  <si>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</si>
  <si>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</si>
  <si>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</si>
  <si>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</si>
  <si>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</si>
  <si>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</si>
  <si>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</si>
  <si>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</si>
  <si>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</si>
  <si>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</si>
  <si>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</si>
  <si>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</si>
  <si>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</si>
  <si>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</si>
  <si>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</si>
  <si>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</si>
  <si>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</si>
  <si>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</si>
  <si>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</si>
  <si>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</si>
  <si>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</si>
  <si>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</si>
  <si>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</si>
  <si>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</si>
  <si>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</si>
  <si>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</si>
  <si>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</si>
  <si>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</si>
  <si>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</si>
  <si>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</si>
  <si>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</si>
  <si>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</si>
  <si>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</si>
  <si>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</si>
  <si>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</si>
  <si>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</si>
  <si>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</si>
  <si>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</si>
  <si>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</si>
  <si>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</si>
  <si>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</si>
  <si>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</si>
  <si>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</si>
  <si>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</si>
  <si>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</si>
  <si>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</si>
  <si>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</si>
  <si>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</si>
  <si>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</si>
  <si>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</si>
  <si>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</si>
  <si>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</si>
  <si>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</si>
  <si>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</si>
  <si>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</si>
  <si>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</si>
  <si>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</si>
  <si>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</si>
  <si>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</si>
  <si>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</si>
  <si>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</si>
  <si>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</si>
  <si>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</si>
  <si>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</si>
  <si>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</si>
  <si>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</si>
  <si>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</si>
  <si>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</si>
  <si>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</si>
  <si>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</si>
  <si>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</si>
  <si>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</si>
  <si>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</si>
  <si>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</si>
  <si>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</si>
  <si>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</si>
  <si>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</si>
  <si>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</si>
  <si>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</si>
  <si>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</si>
  <si>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</si>
  <si>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</si>
  <si>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</si>
  <si>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</si>
  <si>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</si>
  <si>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</si>
  <si>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</si>
  <si>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</si>
  <si>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</si>
  <si>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</si>
  <si>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</si>
  <si>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</si>
  <si>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</si>
  <si>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</si>
  <si>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</si>
  <si>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</si>
  <si>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</si>
  <si>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</si>
  <si>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</si>
  <si>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</si>
  <si>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</si>
  <si>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</si>
  <si>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</si>
  <si>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</si>
  <si>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</si>
  <si>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</si>
  <si>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</si>
  <si>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</si>
  <si>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</si>
  <si>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</si>
  <si>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</si>
  <si>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</si>
  <si>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</si>
  <si>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</si>
  <si>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</si>
  <si>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</si>
  <si>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</si>
  <si>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</si>
  <si>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</si>
  <si>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</si>
  <si>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</si>
  <si>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</si>
  <si>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</si>
  <si>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</si>
  <si>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</si>
  <si>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</si>
  <si>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</si>
  <si>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</si>
  <si>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</si>
  <si>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</si>
  <si>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</si>
  <si>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</si>
  <si>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</si>
  <si>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</si>
  <si>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</si>
  <si>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</si>
  <si>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</si>
  <si>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</si>
  <si>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</si>
  <si>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</si>
  <si>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</si>
  <si>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</si>
  <si>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</si>
  <si>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</si>
  <si>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</si>
  <si>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</si>
  <si>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</si>
  <si>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</si>
  <si>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</si>
  <si>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</si>
  <si>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</si>
  <si>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</si>
  <si>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</si>
  <si>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</si>
  <si>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</si>
  <si>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</si>
  <si>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</si>
  <si>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</si>
  <si>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</si>
  <si>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</si>
  <si>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</si>
  <si>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</si>
  <si>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</si>
  <si>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</si>
  <si>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</si>
  <si>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</si>
  <si>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</si>
  <si>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</si>
  <si>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</si>
  <si>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</si>
  <si>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</si>
  <si>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</si>
  <si>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</si>
  <si>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</si>
  <si>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</si>
  <si>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</si>
  <si>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</si>
  <si>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</si>
  <si>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</si>
  <si>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</si>
  <si>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</si>
  <si>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</si>
  <si>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</si>
  <si>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</si>
  <si>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</si>
  <si>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</si>
  <si>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</si>
  <si>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</si>
  <si>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</si>
  <si>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</si>
  <si>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</si>
  <si>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</si>
  <si>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</si>
  <si>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</si>
  <si>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</si>
  <si>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</si>
  <si>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</si>
  <si>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</si>
  <si>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</si>
  <si>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</si>
  <si>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</si>
  <si>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</si>
  <si>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</si>
  <si>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</si>
  <si>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</si>
  <si>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</si>
  <si>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</si>
  <si>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</si>
  <si>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</si>
  <si>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</si>
  <si>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</si>
  <si>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</si>
  <si>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</si>
  <si>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</si>
  <si>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</si>
  <si>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</si>
  <si>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</si>
  <si>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</si>
  <si>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</si>
  <si>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</si>
  <si>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</si>
  <si>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</si>
  <si>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</si>
  <si>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</si>
  <si>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</si>
  <si>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</si>
  <si>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</si>
  <si>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</si>
  <si>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</si>
  <si>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</si>
  <si>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</si>
  <si>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</si>
  <si>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</si>
  <si>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</si>
  <si>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</si>
  <si>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</si>
  <si>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</si>
  <si>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</si>
  <si>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</si>
  <si>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</si>
  <si>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</si>
  <si>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</si>
  <si>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</si>
  <si>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</si>
  <si>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</si>
  <si>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</si>
  <si>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</si>
  <si>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</si>
  <si>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</si>
  <si>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</si>
  <si>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</si>
  <si>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</si>
  <si>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</si>
  <si>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</si>
  <si>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</si>
  <si>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</si>
  <si>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</si>
  <si>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</si>
  <si>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</si>
  <si>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</si>
  <si>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</si>
  <si>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</si>
  <si>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</si>
  <si>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</si>
  <si>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</si>
  <si>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</si>
  <si>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</si>
  <si>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</si>
  <si>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</si>
  <si>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</si>
  <si>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</si>
  <si>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</si>
  <si>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</si>
  <si>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</si>
  <si>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</si>
  <si>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</si>
  <si>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</si>
  <si>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</si>
  <si>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</si>
  <si>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</si>
  <si>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</si>
  <si>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</si>
  <si>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</si>
  <si>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</si>
  <si>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</si>
  <si>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</si>
  <si>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</si>
  <si>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</si>
  <si>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</si>
  <si>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</si>
  <si>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</si>
  <si>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</si>
  <si>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</si>
  <si>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</si>
  <si>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</si>
  <si>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</si>
  <si>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</si>
  <si>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</si>
  <si>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</si>
  <si>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</si>
  <si>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</si>
  <si>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</si>
  <si>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</si>
  <si>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</si>
  <si>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</si>
  <si>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</si>
  <si>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</si>
  <si>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</si>
  <si>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</si>
  <si>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</si>
  <si>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</si>
  <si>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</si>
  <si>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</si>
  <si>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</si>
  <si>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</si>
  <si>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</si>
  <si>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</si>
  <si>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</si>
  <si>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</si>
  <si>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</si>
  <si>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</si>
  <si>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</si>
  <si>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</si>
  <si>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</si>
  <si>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</si>
  <si>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</si>
  <si>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</si>
  <si>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</si>
  <si>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</si>
  <si>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</si>
  <si>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</si>
  <si>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</si>
  <si>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</si>
  <si>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</si>
  <si>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</si>
  <si>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</si>
  <si>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</si>
  <si>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</si>
  <si>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</si>
  <si>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</si>
  <si>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</si>
  <si>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</si>
  <si>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</si>
  <si>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</si>
  <si>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</si>
  <si>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</si>
  <si>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</si>
  <si>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</si>
  <si>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</si>
  <si>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</si>
  <si>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</si>
  <si>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</si>
  <si>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</si>
  <si>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</si>
  <si>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</si>
  <si>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</si>
  <si>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</si>
  <si>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</si>
  <si>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</si>
  <si>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</si>
  <si>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</si>
  <si>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</si>
  <si>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</si>
  <si>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</si>
  <si>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</si>
  <si>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</si>
  <si>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</si>
  <si>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</si>
  <si>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</si>
  <si>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</si>
  <si>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</si>
  <si>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</si>
  <si>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</si>
  <si>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</si>
  <si>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</si>
  <si>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</si>
  <si>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</si>
  <si>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</si>
  <si>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</si>
  <si>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</si>
  <si>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</si>
  <si>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</si>
  <si>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</si>
  <si>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</si>
  <si>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</si>
  <si>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</si>
  <si>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</si>
  <si>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</si>
  <si>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</si>
  <si>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</si>
  <si>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</si>
  <si>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</si>
  <si>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</si>
  <si>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</si>
  <si>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</si>
  <si>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</si>
  <si>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</si>
  <si>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</si>
  <si>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</si>
  <si>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</si>
  <si>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</si>
  <si>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</si>
  <si>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</si>
  <si>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</si>
  <si>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</si>
  <si>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</si>
  <si>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</si>
  <si>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</si>
  <si>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</si>
  <si>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</si>
  <si>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</si>
  <si>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</si>
  <si>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</si>
  <si>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</si>
  <si>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</si>
  <si>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</si>
  <si>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</si>
  <si>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</si>
  <si>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</si>
  <si>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</si>
  <si>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</si>
  <si>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</si>
  <si>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</si>
  <si>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</si>
  <si>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</si>
  <si>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</si>
  <si>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</si>
  <si>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</si>
  <si>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</si>
  <si>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</si>
  <si>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</si>
  <si>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</si>
  <si>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</si>
  <si>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</si>
  <si>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</si>
  <si>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</si>
  <si>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</si>
  <si>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</si>
  <si>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</si>
  <si>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</si>
  <si>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</si>
  <si>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</si>
  <si>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</si>
  <si>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</si>
  <si>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</si>
  <si>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</si>
  <si>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</si>
  <si>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</si>
  <si>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</si>
  <si>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</si>
  <si>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</si>
  <si>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</si>
  <si>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</si>
  <si>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</si>
  <si>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</si>
  <si>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</si>
  <si>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</si>
  <si>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</si>
  <si>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</si>
  <si>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</si>
  <si>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</si>
  <si>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</si>
  <si>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</si>
  <si>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</si>
  <si>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</si>
  <si>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</si>
  <si>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</si>
  <si>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</si>
  <si>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</si>
  <si>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</si>
  <si>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</si>
  <si>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</si>
  <si>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</si>
  <si>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</si>
  <si>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</si>
  <si>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</si>
  <si>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</si>
  <si>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</si>
  <si>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</si>
  <si>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</si>
  <si>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</si>
  <si>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</si>
  <si>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</si>
  <si>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</si>
  <si>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</si>
  <si>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</si>
  <si>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</si>
  <si>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</si>
  <si>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</si>
  <si>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</si>
  <si>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</si>
  <si>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</si>
  <si>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</si>
  <si>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</si>
  <si>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</si>
  <si>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</si>
  <si>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</si>
  <si>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</si>
  <si>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</si>
  <si>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</si>
  <si>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</si>
  <si>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</si>
  <si>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</si>
  <si>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</si>
  <si>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</si>
  <si>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</si>
  <si>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</si>
  <si>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</si>
  <si>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</si>
  <si>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</si>
  <si>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</si>
  <si>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</si>
  <si>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</si>
  <si>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</si>
  <si>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</si>
  <si>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</si>
  <si>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</si>
  <si>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</si>
  <si>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</si>
  <si>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</si>
  <si>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</si>
  <si>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</si>
  <si>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</si>
  <si>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</si>
  <si>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</si>
  <si>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</si>
  <si>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</si>
  <si>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</si>
  <si>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</si>
  <si>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</si>
  <si>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</si>
  <si>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</si>
  <si>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</si>
  <si>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</si>
  <si>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</si>
  <si>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</si>
  <si>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</si>
  <si>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</si>
  <si>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</si>
  <si>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</si>
  <si>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</si>
  <si>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</si>
  <si>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</si>
  <si>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</si>
  <si>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</si>
  <si>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</si>
  <si>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</si>
  <si>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</si>
  <si>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</si>
  <si>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</si>
  <si>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</si>
  <si>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</si>
  <si>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</si>
  <si>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</si>
  <si>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</si>
  <si>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</si>
  <si>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</si>
  <si>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</si>
  <si>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</si>
  <si>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</si>
  <si>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</si>
  <si>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</si>
  <si>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</si>
  <si>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</si>
  <si>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</si>
  <si>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</si>
  <si>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</si>
  <si>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</si>
  <si>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</si>
  <si>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</si>
  <si>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</si>
  <si>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</si>
  <si>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</si>
  <si>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</si>
  <si>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</si>
  <si>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</si>
  <si>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</si>
  <si>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</si>
  <si>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</si>
  <si>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</si>
  <si>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</si>
  <si>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</si>
  <si>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</si>
  <si>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</si>
  <si>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</si>
  <si>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</si>
  <si>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</si>
  <si>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</si>
  <si>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</si>
  <si>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</si>
  <si>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</si>
  <si>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</si>
  <si>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</si>
  <si>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</si>
  <si>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</si>
  <si>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</si>
  <si>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</si>
  <si>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</si>
  <si>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</si>
  <si>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</si>
  <si>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</si>
  <si>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</si>
  <si>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</si>
  <si>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</si>
  <si>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</si>
  <si>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</si>
  <si>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</si>
  <si>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</si>
  <si>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</si>
  <si>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</si>
  <si>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</si>
  <si>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</si>
  <si>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</si>
  <si>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</si>
  <si>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</si>
  <si>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</si>
  <si>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</si>
  <si>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</si>
  <si>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</si>
  <si>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</si>
  <si>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</si>
  <si>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</si>
  <si>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</si>
  <si>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</si>
  <si>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</si>
  <si>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</si>
  <si>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</si>
  <si>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</si>
  <si>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</si>
  <si>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</si>
  <si>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</si>
  <si>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</si>
  <si>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</si>
  <si>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</si>
  <si>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</si>
  <si>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</si>
  <si>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</si>
  <si>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</si>
  <si>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</si>
  <si>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</si>
  <si>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</si>
  <si>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</si>
  <si>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</si>
  <si>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</si>
  <si>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</si>
  <si>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</si>
  <si>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</si>
  <si>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</si>
  <si>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</si>
  <si>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</si>
  <si>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</si>
  <si>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</si>
  <si>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</si>
  <si>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</si>
  <si>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</si>
  <si>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</si>
  <si>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</si>
  <si>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</si>
  <si>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</si>
  <si>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</si>
  <si>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</si>
  <si>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</si>
  <si>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</si>
  <si>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</si>
  <si>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</si>
  <si>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</si>
  <si>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</si>
  <si>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</si>
  <si>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</si>
  <si>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</si>
  <si>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</si>
  <si>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</si>
  <si>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</si>
  <si>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</si>
  <si>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</si>
  <si>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</si>
  <si>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</si>
  <si>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</si>
  <si>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</si>
  <si>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</si>
  <si>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</si>
  <si>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</si>
  <si>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</si>
  <si>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</si>
  <si>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</si>
  <si>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</si>
  <si>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</si>
  <si>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</si>
  <si>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</si>
  <si>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</si>
  <si>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</si>
  <si>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</si>
  <si>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</si>
  <si>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</si>
  <si>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</si>
  <si>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</si>
  <si>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</si>
  <si>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</si>
  <si>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</si>
  <si>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</si>
  <si>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</si>
  <si>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</si>
  <si>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</si>
  <si>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</si>
  <si>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</si>
  <si>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</si>
  <si>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</si>
  <si>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</si>
  <si>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</si>
  <si>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</si>
  <si>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</si>
  <si>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</si>
  <si>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</si>
  <si>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</si>
  <si>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</si>
  <si>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</si>
  <si>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</si>
  <si>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</si>
  <si>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</si>
  <si>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</si>
  <si>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</si>
  <si>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</si>
  <si>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</si>
  <si>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</si>
  <si>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</si>
  <si>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</si>
  <si>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</si>
  <si>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</si>
  <si>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</si>
  <si>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</si>
  <si>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</si>
  <si>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</si>
  <si>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</si>
  <si>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</si>
  <si>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</si>
  <si>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</si>
  <si>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</si>
  <si>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</si>
  <si>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</si>
  <si>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</si>
  <si>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</si>
  <si>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</si>
  <si>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</si>
  <si>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</si>
  <si>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</si>
  <si>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</si>
  <si>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</si>
  <si>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</si>
  <si>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</si>
  <si>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</si>
  <si>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</si>
  <si>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</si>
  <si>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</si>
  <si>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</si>
  <si>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</si>
  <si>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</si>
  <si>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</si>
  <si>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</si>
  <si>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</si>
  <si>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</si>
  <si>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</si>
  <si>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</si>
  <si>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</si>
  <si>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</si>
  <si>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</si>
  <si>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</si>
  <si>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</si>
  <si>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</si>
  <si>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</si>
  <si>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</si>
  <si>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</si>
  <si>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</si>
  <si>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</si>
  <si>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</si>
  <si>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</si>
  <si>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</si>
  <si>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</si>
  <si>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</si>
  <si>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</si>
  <si>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</si>
  <si>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</si>
  <si>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</si>
  <si>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</si>
  <si>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</si>
  <si>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</si>
  <si>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</si>
  <si>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</si>
  <si>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</si>
  <si>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</si>
  <si>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</si>
  <si>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</si>
  <si>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</si>
  <si>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</si>
  <si>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</si>
  <si>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</si>
  <si>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</si>
  <si>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</si>
  <si>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</si>
  <si>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</si>
  <si>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</si>
  <si>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</si>
  <si>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</si>
  <si>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</si>
  <si>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</si>
  <si>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</si>
  <si>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</si>
  <si>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</si>
  <si>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</si>
  <si>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</si>
  <si>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</si>
  <si>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</si>
  <si>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</si>
  <si>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</si>
  <si>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</si>
  <si>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</si>
  <si>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</si>
  <si>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</si>
  <si>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</si>
  <si>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</si>
  <si>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</si>
  <si>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</si>
  <si>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</si>
  <si>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</si>
  <si>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</si>
  <si>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</si>
  <si>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</si>
  <si>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</si>
  <si>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</si>
  <si>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</si>
  <si>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</si>
  <si>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</si>
  <si>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</si>
  <si>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</si>
  <si>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</si>
  <si>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</si>
  <si>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</si>
  <si>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</si>
  <si>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</si>
  <si>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</si>
  <si>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</si>
  <si>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</si>
  <si>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</si>
  <si>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</si>
  <si>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</si>
  <si>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</si>
  <si>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</si>
  <si>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</si>
  <si>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</si>
  <si>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</si>
  <si>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</si>
  <si>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</si>
  <si>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</si>
  <si>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</si>
  <si>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</si>
  <si>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</si>
  <si>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</si>
  <si>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</si>
  <si>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</si>
  <si>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</si>
  <si>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</si>
  <si>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</si>
  <si>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</si>
  <si>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</si>
  <si>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</si>
  <si>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</si>
  <si>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</si>
  <si>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</si>
  <si>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</si>
  <si>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</si>
  <si>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</si>
  <si>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</si>
  <si>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</si>
  <si>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</si>
  <si>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</si>
  <si>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</si>
  <si>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</si>
  <si>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</si>
  <si>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</si>
  <si>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</si>
  <si>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</si>
  <si>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</si>
  <si>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</si>
  <si>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</si>
  <si>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</si>
  <si>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</si>
  <si>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</si>
  <si>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</si>
  <si>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</si>
  <si>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</si>
  <si>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</si>
  <si>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</si>
  <si>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</si>
  <si>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</si>
  <si>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</si>
  <si>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</si>
  <si>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</si>
  <si>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</si>
  <si>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</si>
  <si>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</si>
  <si>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</si>
  <si>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</si>
  <si>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</si>
  <si>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</si>
  <si>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</si>
  <si>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</si>
  <si>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</si>
  <si>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</si>
  <si>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</si>
  <si>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</si>
  <si>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</si>
  <si>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</si>
  <si>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</si>
  <si>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</si>
  <si>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</si>
  <si>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</si>
  <si>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</si>
  <si>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</si>
  <si>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</si>
  <si>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</si>
  <si>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</si>
  <si>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</si>
  <si>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</si>
  <si>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</si>
  <si>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</si>
  <si>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</si>
  <si>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</si>
  <si>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</si>
  <si>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</si>
  <si>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</si>
  <si>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</si>
  <si>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</si>
  <si>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</si>
  <si>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</si>
  <si>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</si>
  <si>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</si>
  <si>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</si>
  <si>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</si>
  <si>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</si>
  <si>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</si>
  <si>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</si>
  <si>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</si>
  <si>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</si>
  <si>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</si>
  <si>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</si>
  <si>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</si>
  <si>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</si>
  <si>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</si>
  <si>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</si>
  <si>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</si>
  <si>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</si>
  <si>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</si>
  <si>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</si>
  <si>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</si>
  <si>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</si>
  <si>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</si>
  <si>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</si>
  <si>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</si>
  <si>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</si>
  <si>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</si>
  <si>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</si>
  <si>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</si>
  <si>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</si>
  <si>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</si>
  <si>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</si>
  <si>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</si>
  <si>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</si>
  <si>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</si>
  <si>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</si>
  <si>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</si>
  <si>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</si>
  <si>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</si>
  <si>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</si>
  <si>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</si>
  <si>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</si>
  <si>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</si>
  <si>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</si>
  <si>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</si>
  <si>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</si>
  <si>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</si>
  <si>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</si>
  <si>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</si>
  <si>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</si>
  <si>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</si>
  <si>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</si>
  <si>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</si>
  <si>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</si>
  <si>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</si>
  <si>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</si>
  <si>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</si>
  <si>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</si>
  <si>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</si>
  <si>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</si>
  <si>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</si>
  <si>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</si>
  <si>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</si>
  <si>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</si>
  <si>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</si>
  <si>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</si>
  <si>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</si>
  <si>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</si>
  <si>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</si>
  <si>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</si>
  <si>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</si>
  <si>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</si>
  <si>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</si>
  <si>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</si>
  <si>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</si>
  <si>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</si>
  <si>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</si>
  <si>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</si>
  <si>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</si>
  <si>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</si>
  <si>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</si>
  <si>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</si>
  <si>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</si>
  <si>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</si>
  <si>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</si>
  <si>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</si>
  <si>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</si>
  <si>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</si>
  <si>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</si>
  <si>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</si>
  <si>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</si>
  <si>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</si>
  <si>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</si>
  <si>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</si>
  <si>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</si>
  <si>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</si>
  <si>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</si>
  <si>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</si>
  <si>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</si>
  <si>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</si>
  <si>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</si>
  <si>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</si>
  <si>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</si>
  <si>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</si>
  <si>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</si>
  <si>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</si>
  <si>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</si>
  <si>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</si>
  <si>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</si>
  <si>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</si>
  <si>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</si>
  <si>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</si>
  <si>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</si>
  <si>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</si>
  <si>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</si>
  <si>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</si>
  <si>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</si>
  <si>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</si>
  <si>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</si>
  <si>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</si>
  <si>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</si>
  <si>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</si>
  <si>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</si>
  <si>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</si>
  <si>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</si>
  <si>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</si>
  <si>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</si>
  <si>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</si>
  <si>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</si>
  <si>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</si>
  <si>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</si>
  <si>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</si>
  <si>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</si>
  <si>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</si>
  <si>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</si>
  <si>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</si>
  <si>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</si>
  <si>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</si>
  <si>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</si>
  <si>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</si>
  <si>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</si>
  <si>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</si>
  <si>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</si>
  <si>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</si>
  <si>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</si>
  <si>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</si>
  <si>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</si>
  <si>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</si>
  <si>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</si>
  <si>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</si>
  <si>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</si>
  <si>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</si>
  <si>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</si>
  <si>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</si>
  <si>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</si>
  <si>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</si>
  <si>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</si>
  <si>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</si>
  <si>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</si>
  <si>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</si>
  <si>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</si>
  <si>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</si>
  <si>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</si>
  <si>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</si>
  <si>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</si>
  <si>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</si>
  <si>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</si>
  <si>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</si>
  <si>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</si>
  <si>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</si>
  <si>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</si>
  <si>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</si>
  <si>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</si>
  <si>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</si>
  <si>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</si>
  <si>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</si>
  <si>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</si>
  <si>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</si>
  <si>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</si>
  <si>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</si>
  <si>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</si>
  <si>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</si>
  <si>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</si>
  <si>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</si>
  <si>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</si>
  <si>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</si>
  <si>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</si>
  <si>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</si>
  <si>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</si>
  <si>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</si>
  <si>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</si>
  <si>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</si>
  <si>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</si>
  <si>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</si>
  <si>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</si>
  <si>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</si>
  <si>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</si>
  <si>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</si>
  <si>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</si>
  <si>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</si>
  <si>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</si>
  <si>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</si>
  <si>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</si>
  <si>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</si>
  <si>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</si>
  <si>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</si>
  <si>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</si>
  <si>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</si>
  <si>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</si>
  <si>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</si>
  <si>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</si>
  <si>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</si>
  <si>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</si>
  <si>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</si>
  <si>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</si>
  <si>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</si>
  <si>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</si>
  <si>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</si>
  <si>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</si>
  <si>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</si>
  <si>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</si>
  <si>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</si>
  <si>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</si>
  <si>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</si>
  <si>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</si>
  <si>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</si>
  <si>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</si>
  <si>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</si>
  <si>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</si>
  <si>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</si>
  <si>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</si>
  <si>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</si>
  <si>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</si>
  <si>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</si>
  <si>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</si>
  <si>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</si>
  <si>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</si>
  <si>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</si>
  <si>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</si>
  <si>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</si>
  <si>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</si>
  <si>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</si>
  <si>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</si>
  <si>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</si>
  <si>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</si>
  <si>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</si>
  <si>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</si>
  <si>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</si>
  <si>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</si>
  <si>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</si>
  <si>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</si>
  <si>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</si>
  <si>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</si>
  <si>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</si>
  <si>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</si>
  <si>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</si>
  <si>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</si>
  <si>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</si>
  <si>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</si>
  <si>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</si>
  <si>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</si>
  <si>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</si>
  <si>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</si>
  <si>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</si>
  <si>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</si>
  <si>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</si>
  <si>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</si>
  <si>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</si>
  <si>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</si>
  <si>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</si>
  <si>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</si>
  <si>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</si>
  <si>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</si>
  <si>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</si>
  <si>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</si>
  <si>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</si>
  <si>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</si>
  <si>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</si>
  <si>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</si>
  <si>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</si>
  <si>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</si>
  <si>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</si>
  <si>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</si>
  <si>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</si>
  <si>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</si>
  <si>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</si>
  <si>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</si>
  <si>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</si>
  <si>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</si>
  <si>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</si>
  <si>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</si>
  <si>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</si>
  <si>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</si>
  <si>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</si>
  <si>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</si>
  <si>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</si>
  <si>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</si>
  <si>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</si>
  <si>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</si>
  <si>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</si>
  <si>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</si>
  <si>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</si>
  <si>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</si>
  <si>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</si>
  <si>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</si>
  <si>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</si>
  <si>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</si>
  <si>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</si>
  <si>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</si>
  <si>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</si>
  <si>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</si>
  <si>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</si>
  <si>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</si>
  <si>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</si>
  <si>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</si>
  <si>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</si>
  <si>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</si>
  <si>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</si>
  <si>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</si>
  <si>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</si>
  <si>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</si>
  <si>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</si>
  <si>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</si>
  <si>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</si>
  <si>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</si>
  <si>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</si>
  <si>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</si>
  <si>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</si>
  <si>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</si>
  <si>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</si>
  <si>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</si>
  <si>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</si>
  <si>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</si>
  <si>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</si>
  <si>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</si>
  <si>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</si>
  <si>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</si>
  <si>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</si>
  <si>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</si>
  <si>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</si>
  <si>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</si>
  <si>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</si>
  <si>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</si>
  <si>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</si>
  <si>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</si>
  <si>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</si>
  <si>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</si>
  <si>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</si>
  <si>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</si>
  <si>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</si>
  <si>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</si>
  <si>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</si>
  <si>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</si>
  <si>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</si>
  <si>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</si>
  <si>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</si>
  <si>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</si>
  <si>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</si>
  <si>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</si>
  <si>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</si>
  <si>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</si>
  <si>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</si>
  <si>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</si>
  <si>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</si>
  <si>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</si>
  <si>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</si>
  <si>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</si>
  <si>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</si>
  <si>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</si>
  <si>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</si>
  <si>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</si>
  <si>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</si>
  <si>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</si>
  <si>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</si>
  <si>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</si>
  <si>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</si>
  <si>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</si>
  <si>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</si>
  <si>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</si>
  <si>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</si>
  <si>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</si>
  <si>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</si>
  <si>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</si>
  <si>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</si>
  <si>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</si>
  <si>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</si>
  <si>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</si>
  <si>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</si>
  <si>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</si>
  <si>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</si>
  <si>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</si>
  <si>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</si>
  <si>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</si>
  <si>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</si>
  <si>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</si>
  <si>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</si>
  <si>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</si>
  <si>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</si>
  <si>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</si>
  <si>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</si>
  <si>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</si>
  <si>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</si>
  <si>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</si>
  <si>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</si>
  <si>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</si>
  <si>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</si>
  <si>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</si>
  <si>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</si>
  <si>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</si>
  <si>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</si>
  <si>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</si>
  <si>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</si>
  <si>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</si>
  <si>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</si>
  <si>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</si>
  <si>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</si>
  <si>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</si>
  <si>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</si>
  <si>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</si>
  <si>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</si>
  <si>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</si>
  <si>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</si>
  <si>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</si>
  <si>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</si>
  <si>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</si>
  <si>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</si>
  <si>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</si>
  <si>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</si>
  <si>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</si>
  <si>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</si>
  <si>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</si>
  <si>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</si>
  <si>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</si>
  <si>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</si>
  <si>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</si>
  <si>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</si>
  <si>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</si>
  <si>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</si>
  <si>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</si>
  <si>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</si>
  <si>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</si>
  <si>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</si>
  <si>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</si>
  <si>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</si>
  <si>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</si>
  <si>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</si>
  <si>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</si>
  <si>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</si>
  <si>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</si>
  <si>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</si>
  <si>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</si>
  <si>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</si>
  <si>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</si>
  <si>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</si>
  <si>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</si>
  <si>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</si>
  <si>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</si>
  <si>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</si>
  <si>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</si>
  <si>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</si>
  <si>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</si>
  <si>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</si>
  <si>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</si>
  <si>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</si>
  <si>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</si>
  <si>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</si>
  <si>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</si>
  <si>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</si>
  <si>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</si>
  <si>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</si>
  <si>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</si>
  <si>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</si>
  <si>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</si>
  <si>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</si>
  <si>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</si>
  <si>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</si>
  <si>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</si>
  <si>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</si>
  <si>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</si>
  <si>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</si>
  <si>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</si>
  <si>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</si>
  <si>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</si>
  <si>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</si>
  <si>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</si>
  <si>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</si>
  <si>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</si>
  <si>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</si>
  <si>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</si>
  <si>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</si>
  <si>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</si>
  <si>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</si>
  <si>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</si>
  <si>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</si>
  <si>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</si>
  <si>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</si>
  <si>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</si>
  <si>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</si>
  <si>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</si>
  <si>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</si>
  <si>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</si>
  <si>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</si>
  <si>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</si>
  <si>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</si>
  <si>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</si>
  <si>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</si>
  <si>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</si>
  <si>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</si>
  <si>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</si>
  <si>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</si>
  <si>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</si>
  <si>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</si>
  <si>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</si>
  <si>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</si>
  <si>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</si>
  <si>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</si>
  <si>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</si>
  <si>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</si>
  <si>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</si>
  <si>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</si>
  <si>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</si>
  <si>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</si>
  <si>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</si>
  <si>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</si>
  <si>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</si>
  <si>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</si>
  <si>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</si>
  <si>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</si>
  <si>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</si>
  <si>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</si>
  <si>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</si>
  <si>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</si>
  <si>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</si>
  <si>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</si>
  <si>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</si>
  <si>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</si>
  <si>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</si>
  <si>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</si>
  <si>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</si>
  <si>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</si>
  <si>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</si>
  <si>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</si>
  <si>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</si>
  <si>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</si>
  <si>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</si>
  <si>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</si>
  <si>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</si>
  <si>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</si>
  <si>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</si>
  <si>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</si>
  <si>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</si>
  <si>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</si>
  <si>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</si>
  <si>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</si>
  <si>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</si>
  <si>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</si>
  <si>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</si>
  <si>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</si>
  <si>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</si>
  <si>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</si>
  <si>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</si>
  <si>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</si>
  <si>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</si>
  <si>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</si>
  <si>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</si>
  <si>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</si>
  <si>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</si>
  <si>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</si>
  <si>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</si>
  <si>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</si>
  <si>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</si>
  <si>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</si>
  <si>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</si>
  <si>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</si>
  <si>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</si>
  <si>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</si>
  <si>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</si>
  <si>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</si>
  <si>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</si>
  <si>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</si>
  <si>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</si>
  <si>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</si>
  <si>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</si>
  <si>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</si>
  <si>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</si>
  <si>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</si>
  <si>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</si>
  <si>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</si>
  <si>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</si>
  <si>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</si>
  <si>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</si>
  <si>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</si>
  <si>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</si>
  <si>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</si>
  <si>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</si>
  <si>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</si>
  <si>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</si>
  <si>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</si>
  <si>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</si>
  <si>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</si>
  <si>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</si>
  <si>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</si>
  <si>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</si>
  <si>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</si>
  <si>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</si>
  <si>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</si>
  <si>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</si>
  <si>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</si>
  <si>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</si>
  <si>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</si>
  <si>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</si>
  <si>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</si>
  <si>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</si>
  <si>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</si>
  <si>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</si>
  <si>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</si>
  <si>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</si>
  <si>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</si>
  <si>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</si>
  <si>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</si>
  <si>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</si>
  <si>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</si>
  <si>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</si>
  <si>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</si>
  <si>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</si>
  <si>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</si>
  <si>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</si>
  <si>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</si>
  <si>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</si>
  <si>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</si>
  <si>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</si>
  <si>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</si>
  <si>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</si>
  <si>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</si>
  <si>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</si>
  <si>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</si>
  <si>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</si>
  <si>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</si>
  <si>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</si>
  <si>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</si>
  <si>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</si>
  <si>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</si>
  <si>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</si>
  <si>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</si>
  <si>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</si>
  <si>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</si>
  <si>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</si>
  <si>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</si>
  <si>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</si>
  <si>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</si>
  <si>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</si>
  <si>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</si>
  <si>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</si>
  <si>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</si>
  <si>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</si>
  <si>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</si>
  <si>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</si>
  <si>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</si>
  <si>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</si>
  <si>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</si>
  <si>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</si>
  <si>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</si>
  <si>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</si>
  <si>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</si>
  <si>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</si>
  <si>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</si>
  <si>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</si>
  <si>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</si>
  <si>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</si>
  <si>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</si>
  <si>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</si>
  <si>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</si>
  <si>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</si>
  <si>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</si>
  <si>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</si>
  <si>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</si>
  <si>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</si>
  <si>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</si>
  <si>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</si>
  <si>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</si>
  <si>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</si>
  <si>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</si>
  <si>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</si>
  <si>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</si>
  <si>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</si>
  <si>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</si>
  <si>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</si>
  <si>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</si>
  <si>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</si>
  <si>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</si>
  <si>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</si>
  <si>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</si>
  <si>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</si>
  <si>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</si>
  <si>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</si>
  <si>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</si>
  <si>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</si>
  <si>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</si>
  <si>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</si>
  <si>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</si>
  <si>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</si>
  <si>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</si>
  <si>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</si>
  <si>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</si>
  <si>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</si>
  <si>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</si>
  <si>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</si>
  <si>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</si>
  <si>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</si>
  <si>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</si>
  <si>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</si>
  <si>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</si>
  <si>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</si>
  <si>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</si>
  <si>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</si>
  <si>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</si>
  <si>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</si>
  <si>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</si>
  <si>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</si>
  <si>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</si>
  <si>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</si>
  <si>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</si>
  <si>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</si>
  <si>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</si>
  <si>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</si>
  <si>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</si>
  <si>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</si>
  <si>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</si>
  <si>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</si>
  <si>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</si>
  <si>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</si>
  <si>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</si>
  <si>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</si>
  <si>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</si>
  <si>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</si>
  <si>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</si>
  <si>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</si>
  <si>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</si>
  <si>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</si>
  <si>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</si>
  <si>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</si>
  <si>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</si>
  <si>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</si>
  <si>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</si>
  <si>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</si>
  <si>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</si>
  <si>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</si>
  <si>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</si>
  <si>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</si>
  <si>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</si>
  <si>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</si>
  <si>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</si>
  <si>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</si>
  <si>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</si>
  <si>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</si>
  <si>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</si>
  <si>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</si>
  <si>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</si>
  <si>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</si>
  <si>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</si>
  <si>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</si>
  <si>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</si>
  <si>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</si>
  <si>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</si>
  <si>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</si>
  <si>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</si>
  <si>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</si>
  <si>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</si>
  <si>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</si>
  <si>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</si>
  <si>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</si>
  <si>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</si>
  <si>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</si>
  <si>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</si>
  <si>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</si>
  <si>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</si>
  <si>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</si>
  <si>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</si>
  <si>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</si>
  <si>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</si>
  <si>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</si>
  <si>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</si>
  <si>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</si>
  <si>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</si>
  <si>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</si>
  <si>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</si>
  <si>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</si>
  <si>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</si>
  <si>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</si>
  <si>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</si>
  <si>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</si>
  <si>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</si>
  <si>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</si>
  <si>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</si>
  <si>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</si>
  <si>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</si>
  <si>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</si>
  <si>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</si>
  <si>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</si>
  <si>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</si>
  <si>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</si>
  <si>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</si>
  <si>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</si>
  <si>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</si>
  <si>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</si>
  <si>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</si>
  <si>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</si>
  <si>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</si>
  <si>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</si>
  <si>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</si>
  <si>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</si>
  <si>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</si>
  <si>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</si>
  <si>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</si>
  <si>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</si>
  <si>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</si>
  <si>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</si>
  <si>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</si>
  <si>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</si>
  <si>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</si>
  <si>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</si>
  <si>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</si>
  <si>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</si>
  <si>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</si>
  <si>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</si>
  <si>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</si>
  <si>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</si>
  <si>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</si>
  <si>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</si>
  <si>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</si>
  <si>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</si>
  <si>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</si>
  <si>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</si>
  <si>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</si>
  <si>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</si>
  <si>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</si>
  <si>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</si>
  <si>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</si>
  <si>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</si>
  <si>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</si>
  <si>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</si>
  <si>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</si>
  <si>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</si>
  <si>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</si>
  <si>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</si>
  <si>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</si>
  <si>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</si>
  <si>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</si>
  <si>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</si>
  <si>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</si>
  <si>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</si>
  <si>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</si>
  <si>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</si>
  <si>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</si>
  <si>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</si>
  <si>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</si>
  <si>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</si>
  <si>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</si>
  <si>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</si>
  <si>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</si>
  <si>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</si>
  <si>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</si>
  <si>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</si>
  <si>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</si>
  <si>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</si>
  <si>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</si>
  <si>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</si>
  <si>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</si>
  <si>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</si>
  <si>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</si>
  <si>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</si>
  <si>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</si>
  <si>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</si>
  <si>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</si>
  <si>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</si>
  <si>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</si>
  <si>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</si>
  <si>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</si>
  <si>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</si>
  <si>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</si>
  <si>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</si>
  <si>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</si>
  <si>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</si>
  <si>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</si>
  <si>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</si>
  <si>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</si>
  <si>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</si>
  <si>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</si>
  <si>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</si>
  <si>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</si>
  <si>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</si>
  <si>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</si>
  <si>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</si>
  <si>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</si>
  <si>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</si>
  <si>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</si>
  <si>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</si>
  <si>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</si>
  <si>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</si>
  <si>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</si>
  <si>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</si>
  <si>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</si>
  <si>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</si>
  <si>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</si>
  <si>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</si>
  <si>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</si>
  <si>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</si>
  <si>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</si>
  <si>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</si>
  <si>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</si>
  <si>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</si>
  <si>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</si>
  <si>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</si>
  <si>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</si>
  <si>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</si>
  <si>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</si>
  <si>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</si>
  <si>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</si>
  <si>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</si>
  <si>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</si>
  <si>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</si>
  <si>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</si>
  <si>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</si>
  <si>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</si>
  <si>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</si>
  <si>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</si>
  <si>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</si>
  <si>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</si>
  <si>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</si>
  <si>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</si>
  <si>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</si>
  <si>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</si>
  <si>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</si>
  <si>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</si>
  <si>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</si>
  <si>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</si>
  <si>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</si>
  <si>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</si>
  <si>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</si>
  <si>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</si>
  <si>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</si>
  <si>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</si>
  <si>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</si>
  <si>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</si>
  <si>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</si>
  <si>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</si>
  <si>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</si>
  <si>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</si>
  <si>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</si>
  <si>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</si>
  <si>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</si>
  <si>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</si>
  <si>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</si>
  <si>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</si>
  <si>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</si>
  <si>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</si>
  <si>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</si>
  <si>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</si>
  <si>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</si>
  <si>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</si>
  <si>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</si>
  <si>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</si>
  <si>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</si>
  <si>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</si>
  <si>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</si>
  <si>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</si>
  <si>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</si>
  <si>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</si>
  <si>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</si>
  <si>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</si>
  <si>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</si>
  <si>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</si>
  <si>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</si>
  <si>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</si>
  <si>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</si>
  <si>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</si>
  <si>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</si>
  <si>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</si>
  <si>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</si>
  <si>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</si>
  <si>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</si>
  <si>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</si>
  <si>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</si>
  <si>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</si>
  <si>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</si>
  <si>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</si>
  <si>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</si>
  <si>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</si>
  <si>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</si>
  <si>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</si>
  <si>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</si>
  <si>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</si>
  <si>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</si>
  <si>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</si>
  <si>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</si>
  <si>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</si>
  <si>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</si>
  <si>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</si>
  <si>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</si>
  <si>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</si>
  <si>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</si>
  <si>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</si>
  <si>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</si>
  <si>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</si>
  <si>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</si>
  <si>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</si>
  <si>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</si>
  <si>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</si>
  <si>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</si>
  <si>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</si>
  <si>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</si>
  <si>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</si>
  <si>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</si>
  <si>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</si>
  <si>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</si>
  <si>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</si>
  <si>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</si>
  <si>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</si>
  <si>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</si>
  <si>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</si>
  <si>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</si>
  <si>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</si>
  <si>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</si>
  <si>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</si>
  <si>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</si>
  <si>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</si>
  <si>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</si>
  <si>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</si>
  <si>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</si>
  <si>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</si>
  <si>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</si>
  <si>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</si>
  <si>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</si>
  <si>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</si>
  <si>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</si>
  <si>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</si>
  <si>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</si>
  <si>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</si>
  <si>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</si>
  <si>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</si>
  <si>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</si>
  <si>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</si>
  <si>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</si>
  <si>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</si>
  <si>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</si>
  <si>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</si>
  <si>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</si>
  <si>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</si>
  <si>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</si>
  <si>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</si>
  <si>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</si>
  <si>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</si>
  <si>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</si>
  <si>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</si>
  <si>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</si>
  <si>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</si>
  <si>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</si>
  <si>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</si>
  <si>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</si>
  <si>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</si>
  <si>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</si>
  <si>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</si>
  <si>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</si>
  <si>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</si>
  <si>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</si>
  <si>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</si>
  <si>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</si>
  <si>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</si>
  <si>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</si>
  <si>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</si>
  <si>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</si>
  <si>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</si>
  <si>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</si>
  <si>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</si>
  <si>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</si>
  <si>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</si>
  <si>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</si>
  <si>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</si>
  <si>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</si>
  <si>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</si>
  <si>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</si>
  <si>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</si>
  <si>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</si>
  <si>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</si>
  <si>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</si>
  <si>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</si>
  <si>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</si>
  <si>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</si>
  <si>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</si>
  <si>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</si>
  <si>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</si>
  <si>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</si>
  <si>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</si>
  <si>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</si>
  <si>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</si>
  <si>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</si>
  <si>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</si>
  <si>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</si>
  <si>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</si>
  <si>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</si>
  <si>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</si>
  <si>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</si>
  <si>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</si>
  <si>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</si>
  <si>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</si>
  <si>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</si>
  <si>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</si>
  <si>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</si>
  <si>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</si>
  <si>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</si>
  <si>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</si>
  <si>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</si>
  <si>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</si>
  <si>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</si>
  <si>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</si>
  <si>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</si>
  <si>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</si>
  <si>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</si>
  <si>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</si>
  <si>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</si>
  <si>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</si>
  <si>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</si>
  <si>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</si>
  <si>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</si>
  <si>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</si>
  <si>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</si>
  <si>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</si>
  <si>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</si>
  <si>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</si>
  <si>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</si>
  <si>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</si>
  <si>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</si>
  <si>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</si>
  <si>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</si>
  <si>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</si>
  <si>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</si>
  <si>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</si>
  <si>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</si>
  <si>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</si>
  <si>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</si>
  <si>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</si>
  <si>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</si>
  <si>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</si>
  <si>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</si>
  <si>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</si>
  <si>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</si>
  <si>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</si>
  <si>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</si>
  <si>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</si>
  <si>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</si>
  <si>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</si>
  <si>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</si>
  <si>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</si>
  <si>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</si>
  <si>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</si>
  <si>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</si>
  <si>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</si>
  <si>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</si>
  <si>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</si>
  <si>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</si>
  <si>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</si>
  <si>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</si>
  <si>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</si>
  <si>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</si>
  <si>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</si>
  <si>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</si>
  <si>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</si>
  <si>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</si>
  <si>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</si>
  <si>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</si>
  <si>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</si>
  <si>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</si>
  <si>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</si>
  <si>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</si>
  <si>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</si>
  <si>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</si>
  <si>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</si>
  <si>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</si>
  <si>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</si>
  <si>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</si>
  <si>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</si>
  <si>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</si>
  <si>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</si>
  <si>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</si>
  <si>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</si>
  <si>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</si>
  <si>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</si>
  <si>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</si>
  <si>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</si>
  <si>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</si>
  <si>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</si>
  <si>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</si>
  <si>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</si>
  <si>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</si>
  <si>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</si>
  <si>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</si>
  <si>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</si>
  <si>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</si>
  <si>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</si>
  <si>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</si>
  <si>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</si>
  <si>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</si>
  <si>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</si>
  <si>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</si>
  <si>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</si>
  <si>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</si>
  <si>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</si>
  <si>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</si>
  <si>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</si>
  <si>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</si>
  <si>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</si>
  <si>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</si>
  <si>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</si>
  <si>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</si>
  <si>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</si>
  <si>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</si>
  <si>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</si>
  <si>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</si>
  <si>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</si>
  <si>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</si>
  <si>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</si>
  <si>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</si>
  <si>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</si>
  <si>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</si>
  <si>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</si>
  <si>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</si>
  <si>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</si>
  <si>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</si>
  <si>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</si>
  <si>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</si>
  <si>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</si>
  <si>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</si>
  <si>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</si>
  <si>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</si>
  <si>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</si>
  <si>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</si>
  <si>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</si>
  <si>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</si>
  <si>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</si>
  <si>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</si>
  <si>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</si>
  <si>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</si>
  <si>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</si>
  <si>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</si>
  <si>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</si>
  <si>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</si>
  <si>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</si>
  <si>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</si>
  <si>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</si>
  <si>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</si>
  <si>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</si>
  <si>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</si>
  <si>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</si>
  <si>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</si>
  <si>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</si>
  <si>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</si>
  <si>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</si>
  <si>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</si>
  <si>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</si>
  <si>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</si>
  <si>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</si>
  <si>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</si>
  <si>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</si>
  <si>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</si>
  <si>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</si>
  <si>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</si>
  <si>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</si>
  <si>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</si>
  <si>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</si>
  <si>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</si>
  <si>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</si>
  <si>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</si>
  <si>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</si>
  <si>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</si>
  <si>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</si>
  <si>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</si>
  <si>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</si>
  <si>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</si>
  <si>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</si>
  <si>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</si>
  <si>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</si>
  <si>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</si>
  <si>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</si>
  <si>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</si>
  <si>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</si>
  <si>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</si>
  <si>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</si>
  <si>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</si>
  <si>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</si>
  <si>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</si>
  <si>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</si>
  <si>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</si>
  <si>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</si>
  <si>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</si>
  <si>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</si>
  <si>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</si>
  <si>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</si>
  <si>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</si>
  <si>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</si>
  <si>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</si>
  <si>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</si>
  <si>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</si>
  <si>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</si>
  <si>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</si>
  <si>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</si>
  <si>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</si>
  <si>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</si>
  <si>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</si>
  <si>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</si>
  <si>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</si>
  <si>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</si>
  <si>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</si>
  <si>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</si>
  <si>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</si>
  <si>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</si>
  <si>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</si>
  <si>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</si>
  <si>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</si>
  <si>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</si>
  <si>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</si>
  <si>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</si>
  <si>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</si>
  <si>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</si>
  <si>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</si>
  <si>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</si>
  <si>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</si>
  <si>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</si>
  <si>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</si>
  <si>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</si>
  <si>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</si>
  <si>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</si>
  <si>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</si>
  <si>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</si>
  <si>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</si>
  <si>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</si>
  <si>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</si>
  <si>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</si>
  <si>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</si>
  <si>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</si>
  <si>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</si>
  <si>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</si>
  <si>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</si>
  <si>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</si>
  <si>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</si>
  <si>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</si>
  <si>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</si>
  <si>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</si>
  <si>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</si>
  <si>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</si>
  <si>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</si>
  <si>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</si>
  <si>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</si>
  <si>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</si>
  <si>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</si>
  <si>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</si>
  <si>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</si>
  <si>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</si>
  <si>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</si>
  <si>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</si>
  <si>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</si>
  <si>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</si>
  <si>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</si>
  <si>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</si>
  <si>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</si>
  <si>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</si>
  <si>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</si>
  <si>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</si>
  <si>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</si>
  <si>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</si>
  <si>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</si>
  <si>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</si>
  <si>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</si>
  <si>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</si>
  <si>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</si>
  <si>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</si>
  <si>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</si>
  <si>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</si>
  <si>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</si>
  <si>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</si>
  <si>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</si>
  <si>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</si>
  <si>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</si>
  <si>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</si>
  <si>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</si>
  <si>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</si>
  <si>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</si>
  <si>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</si>
  <si>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</si>
  <si>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</si>
  <si>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</si>
  <si>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</si>
  <si>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</si>
  <si>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</si>
  <si>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</si>
  <si>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</si>
  <si>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</si>
  <si>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</si>
  <si>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</si>
  <si>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</si>
  <si>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</si>
  <si>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</si>
  <si>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</si>
  <si>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</si>
  <si>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</si>
  <si>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</si>
  <si>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</si>
  <si>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</si>
  <si>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</si>
  <si>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</si>
  <si>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</si>
  <si>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</si>
  <si>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</si>
  <si>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</si>
  <si>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</si>
  <si>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</si>
  <si>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</si>
  <si>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</si>
  <si>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</si>
  <si>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</si>
  <si>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</si>
  <si>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</si>
  <si>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</si>
  <si>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</si>
  <si>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</si>
  <si>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</si>
  <si>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</si>
  <si>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</si>
  <si>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</si>
  <si>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</si>
  <si>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</si>
  <si>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</si>
  <si>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</si>
  <si>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</si>
  <si>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</si>
  <si>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</si>
  <si>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</si>
  <si>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</si>
  <si>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</si>
  <si>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</si>
  <si>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</si>
  <si>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</si>
  <si>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</si>
  <si>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</si>
  <si>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</si>
  <si>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</si>
  <si>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</si>
  <si>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</si>
  <si>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</si>
  <si>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</si>
  <si>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</si>
  <si>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</si>
  <si>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</si>
  <si>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</si>
  <si>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</si>
  <si>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</si>
  <si>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</si>
  <si>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</si>
  <si>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</si>
  <si>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</si>
  <si>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</si>
  <si>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</si>
  <si>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</si>
  <si>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</si>
  <si>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</si>
  <si>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</si>
  <si>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</si>
  <si>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</si>
  <si>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</si>
  <si>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</si>
  <si>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</si>
  <si>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</si>
  <si>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</si>
  <si>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</si>
  <si>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</si>
  <si>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</si>
  <si>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</si>
  <si>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</si>
  <si>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</si>
  <si>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</si>
  <si>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</si>
  <si>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</si>
  <si>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</si>
  <si>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</si>
  <si>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</si>
  <si>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</si>
  <si>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</si>
  <si>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</si>
  <si>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</si>
  <si>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</si>
  <si>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</si>
  <si>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</si>
  <si>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</si>
  <si>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</si>
  <si>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</si>
  <si>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</si>
  <si>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</si>
  <si>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</si>
  <si>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</si>
  <si>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</si>
  <si>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</si>
  <si>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</si>
  <si>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</si>
  <si>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</si>
  <si>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</si>
  <si>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</si>
  <si>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</si>
  <si>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</si>
  <si>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</si>
  <si>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</si>
  <si>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</si>
  <si>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</si>
  <si>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</si>
  <si>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</si>
  <si>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</si>
  <si>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</si>
  <si>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</si>
  <si>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</si>
  <si>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</si>
  <si>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</si>
  <si>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</si>
  <si>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</si>
  <si>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</si>
  <si>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</si>
  <si>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</si>
  <si>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</si>
  <si>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</si>
  <si>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</si>
  <si>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</si>
  <si>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</si>
  <si>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</si>
  <si>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</si>
  <si>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</si>
  <si>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</si>
  <si>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</si>
  <si>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</si>
  <si>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</si>
  <si>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</si>
  <si>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</si>
  <si>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</si>
  <si>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</si>
  <si>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</si>
  <si>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</si>
  <si>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</si>
  <si>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</si>
  <si>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</si>
  <si>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</si>
  <si>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</si>
  <si>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</si>
  <si>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</si>
  <si>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</si>
  <si>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</si>
  <si>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</si>
  <si>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</si>
  <si>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</si>
  <si>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</si>
  <si>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</si>
  <si>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</si>
  <si>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</si>
  <si>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</si>
  <si>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</si>
  <si>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</si>
  <si>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</si>
  <si>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</si>
  <si>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</si>
  <si>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</si>
  <si>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</si>
  <si>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</si>
  <si>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</si>
  <si>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</si>
  <si>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</si>
  <si>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</si>
  <si>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</si>
  <si>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</si>
  <si>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</si>
  <si>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</si>
  <si>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</si>
  <si>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</si>
  <si>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</si>
  <si>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</si>
  <si>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</si>
  <si>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</si>
  <si>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</si>
  <si>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</si>
  <si>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</si>
  <si>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</si>
  <si>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</si>
  <si>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</si>
  <si>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</si>
  <si>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</si>
  <si>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</si>
  <si>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</si>
  <si>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</si>
  <si>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</si>
  <si>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</si>
  <si>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</si>
  <si>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</si>
  <si>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</si>
  <si>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</si>
  <si>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</si>
  <si>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</si>
  <si>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</si>
  <si>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</si>
  <si>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</si>
  <si>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</si>
  <si>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</si>
  <si>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</si>
  <si>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</si>
  <si>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</si>
  <si>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</si>
  <si>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</si>
  <si>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</si>
  <si>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</si>
  <si>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</si>
  <si>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</si>
  <si>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</si>
  <si>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</si>
  <si>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</si>
  <si>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</si>
  <si>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</si>
  <si>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</si>
  <si>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</si>
  <si>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</si>
  <si>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</si>
  <si>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</si>
  <si>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</si>
  <si>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</si>
  <si>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</si>
  <si>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</si>
  <si>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</si>
  <si>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</si>
  <si>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</si>
  <si>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</si>
  <si>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</si>
  <si>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</si>
  <si>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</si>
  <si>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</si>
  <si>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</si>
  <si>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</si>
  <si>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</si>
  <si>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</si>
  <si>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</si>
  <si>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</si>
  <si>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</si>
  <si>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</si>
  <si>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</si>
  <si>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</si>
  <si>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</si>
  <si>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</si>
  <si>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</si>
  <si>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</si>
  <si>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</si>
  <si>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</si>
  <si>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</si>
  <si>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</si>
  <si>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</si>
  <si>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</si>
  <si>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</si>
  <si>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</si>
  <si>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</si>
  <si>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</si>
  <si>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</si>
  <si>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</si>
  <si>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</si>
  <si>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</si>
  <si>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</si>
  <si>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</si>
  <si>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</si>
  <si>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</si>
  <si>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</si>
  <si>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</si>
  <si>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</si>
  <si>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</si>
  <si>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</si>
  <si>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</si>
  <si>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</si>
  <si>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</si>
  <si>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</si>
  <si>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</si>
  <si>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</si>
  <si>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</si>
  <si>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</si>
  <si>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</si>
  <si>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</si>
  <si>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</si>
  <si>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</si>
  <si>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</si>
  <si>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</si>
  <si>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</si>
  <si>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</si>
  <si>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</si>
  <si>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</si>
  <si>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</si>
  <si>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</si>
  <si>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</si>
  <si>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</si>
  <si>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</si>
  <si>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</si>
  <si>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</si>
  <si>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</si>
  <si>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</si>
  <si>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</si>
  <si>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</si>
  <si>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</si>
  <si>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</si>
  <si>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</si>
  <si>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</si>
  <si>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</si>
  <si>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</si>
  <si>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</si>
  <si>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</si>
  <si>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</si>
  <si>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</si>
  <si>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</si>
  <si>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</si>
  <si>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</si>
  <si>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</si>
  <si>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</si>
  <si>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</si>
  <si>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</si>
  <si>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</si>
  <si>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</si>
  <si>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</si>
  <si>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</si>
  <si>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</si>
  <si>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</si>
  <si>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</si>
  <si>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</si>
  <si>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</si>
  <si>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</si>
  <si>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</si>
  <si>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</si>
  <si>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</si>
  <si>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</si>
  <si>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</si>
  <si>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</si>
  <si>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</si>
  <si>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</si>
  <si>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</si>
  <si>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</si>
  <si>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</si>
  <si>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</si>
  <si>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</si>
  <si>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</si>
  <si>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</si>
  <si>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</si>
  <si>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</si>
  <si>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</si>
  <si>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</si>
  <si>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</si>
  <si>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</si>
  <si>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</si>
  <si>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</si>
  <si>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</si>
  <si>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</si>
  <si>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</si>
  <si>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</si>
  <si>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</si>
  <si>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</si>
  <si>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</si>
  <si>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</si>
  <si>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</si>
  <si>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</si>
  <si>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</si>
  <si>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</si>
  <si>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</si>
  <si>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</si>
  <si>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</si>
  <si>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</si>
  <si>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</si>
  <si>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</si>
  <si>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</si>
  <si>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</si>
  <si>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</si>
  <si>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</si>
  <si>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</si>
  <si>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</si>
  <si>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</si>
  <si>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</si>
  <si>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</si>
  <si>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</si>
  <si>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</si>
  <si>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</si>
  <si>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</si>
  <si>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</si>
  <si>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</si>
  <si>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</si>
  <si>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</si>
  <si>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</si>
  <si>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</si>
  <si>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</si>
  <si>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</si>
  <si>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</si>
  <si>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</si>
  <si>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</si>
  <si>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</si>
  <si>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</si>
  <si>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</si>
  <si>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</si>
  <si>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</si>
  <si>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</si>
  <si>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</si>
  <si>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</si>
  <si>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</si>
  <si>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</si>
  <si>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</si>
  <si>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</si>
  <si>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</si>
  <si>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</si>
  <si>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</si>
  <si>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</si>
  <si>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</si>
  <si>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</si>
  <si>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</si>
  <si>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</si>
  <si>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</si>
  <si>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</si>
  <si>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</si>
  <si>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</si>
  <si>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</si>
  <si>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</si>
  <si>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</si>
  <si>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</si>
  <si>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</si>
  <si>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</si>
  <si>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</si>
  <si>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</si>
  <si>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</si>
  <si>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</si>
  <si>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</si>
  <si>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</si>
  <si>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</si>
  <si>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</si>
  <si>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</si>
  <si>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</si>
  <si>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</si>
  <si>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</si>
  <si>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</si>
  <si>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</si>
  <si>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</si>
  <si>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</si>
  <si>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</si>
  <si>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</si>
  <si>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</si>
  <si>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</si>
  <si>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</si>
  <si>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</si>
  <si>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</si>
  <si>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</si>
  <si>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</si>
  <si>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</si>
  <si>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</si>
  <si>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</si>
  <si>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</si>
  <si>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</si>
  <si>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</si>
  <si>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</si>
  <si>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</si>
  <si>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</si>
  <si>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</si>
  <si>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</si>
  <si>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</si>
  <si>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</si>
  <si>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</si>
  <si>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</si>
  <si>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</si>
  <si>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</si>
  <si>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</si>
  <si>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</si>
  <si>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</si>
  <si>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</si>
  <si>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</si>
  <si>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</si>
  <si>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</si>
  <si>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</si>
  <si>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</si>
  <si>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</si>
  <si>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</si>
  <si>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</si>
  <si>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</si>
  <si>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</si>
  <si>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</si>
  <si>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</si>
  <si>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</si>
  <si>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</si>
  <si>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</si>
  <si>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</si>
  <si>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</si>
  <si>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</si>
  <si>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</si>
  <si>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</si>
  <si>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</si>
  <si>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</si>
  <si>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</si>
  <si>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</si>
  <si>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</si>
  <si>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</si>
  <si>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</si>
  <si>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</si>
  <si>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</si>
  <si>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</si>
  <si>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</si>
  <si>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</si>
  <si>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</si>
  <si>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</si>
  <si>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</si>
  <si>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</si>
  <si>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</si>
  <si>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</si>
  <si>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</si>
  <si>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</si>
  <si>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</si>
  <si>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</si>
  <si>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</si>
  <si>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</si>
  <si>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</si>
  <si>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</si>
  <si>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</si>
  <si>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</si>
  <si>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</si>
  <si>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</si>
  <si>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</si>
  <si>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</si>
  <si>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</si>
  <si>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</si>
  <si>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</si>
  <si>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</si>
  <si>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</si>
  <si>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</si>
  <si>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</si>
  <si>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</si>
  <si>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</si>
  <si>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</si>
  <si>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</si>
  <si>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</si>
  <si>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</si>
  <si>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</si>
  <si>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</si>
  <si>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</si>
  <si>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</si>
  <si>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</si>
  <si>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</si>
  <si>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</si>
  <si>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</si>
  <si>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</si>
  <si>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</si>
  <si>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</si>
  <si>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</si>
  <si>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</si>
  <si>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</si>
  <si>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</si>
  <si>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</si>
  <si>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</si>
  <si>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</si>
  <si>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</si>
  <si>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</si>
  <si>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</si>
  <si>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</si>
  <si>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</si>
  <si>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</si>
  <si>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</si>
  <si>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</si>
  <si>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</si>
  <si>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</si>
  <si>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</si>
  <si>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</si>
  <si>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</si>
  <si>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</si>
  <si>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</si>
  <si>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</si>
  <si>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</si>
  <si>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</si>
  <si>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</si>
  <si>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</si>
  <si>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</si>
  <si>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</si>
  <si>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</si>
  <si>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</si>
  <si>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</si>
  <si>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</si>
  <si>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</si>
  <si>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</si>
  <si>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</si>
  <si>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</si>
  <si>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</si>
  <si>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</si>
  <si>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</si>
  <si>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</si>
  <si>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</si>
  <si>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</si>
  <si>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</si>
  <si>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</si>
  <si>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</si>
  <si>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</si>
  <si>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</si>
  <si>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</si>
  <si>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</si>
  <si>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</si>
  <si>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</si>
  <si>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</si>
  <si>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</si>
  <si>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</si>
  <si>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</si>
  <si>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</si>
  <si>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</si>
  <si>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</si>
  <si>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</si>
  <si>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</si>
  <si>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</si>
  <si>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</si>
  <si>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</si>
  <si>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</si>
  <si>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</si>
  <si>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</si>
  <si>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</si>
  <si>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</si>
  <si>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</si>
  <si>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</si>
  <si>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</si>
  <si>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</si>
  <si>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</si>
  <si>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</si>
  <si>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</si>
  <si>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</si>
  <si>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</si>
  <si>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</si>
  <si>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</si>
  <si>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</si>
  <si>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</si>
  <si>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</si>
  <si>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</si>
  <si>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</si>
  <si>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</si>
  <si>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</si>
  <si>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</si>
  <si>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</si>
  <si>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</si>
  <si>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</si>
  <si>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</si>
  <si>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</si>
  <si>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</si>
  <si>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</si>
  <si>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</si>
  <si>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</si>
  <si>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</si>
  <si>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</si>
  <si>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</si>
  <si>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</si>
  <si>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</si>
  <si>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</si>
  <si>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</si>
  <si>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</si>
  <si>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</si>
  <si>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</si>
  <si>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</si>
  <si>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</si>
  <si>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</si>
  <si>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</si>
  <si>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</si>
  <si>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</si>
  <si>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</si>
  <si>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</si>
  <si>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</si>
  <si>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</si>
  <si>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</si>
  <si>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</si>
  <si>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</si>
  <si>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</si>
  <si>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</si>
  <si>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</si>
  <si>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</si>
  <si>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</si>
  <si>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</si>
  <si>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</si>
  <si>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</si>
  <si>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</si>
  <si>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</si>
  <si>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</si>
  <si>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</si>
  <si>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</si>
  <si>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</si>
  <si>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</si>
  <si>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</si>
  <si>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</si>
  <si>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</si>
  <si>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</si>
  <si>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</si>
  <si>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</si>
  <si>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</si>
  <si>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</si>
  <si>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</si>
  <si>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</si>
  <si>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</si>
  <si>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</si>
  <si>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</si>
  <si>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</si>
  <si>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</si>
  <si>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</si>
  <si>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</si>
  <si>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</si>
  <si>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</si>
  <si>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</si>
  <si>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</si>
  <si>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</si>
  <si>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</si>
  <si>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</si>
  <si>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</si>
  <si>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</si>
  <si>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</si>
  <si>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</si>
  <si>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</si>
  <si>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</si>
  <si>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</si>
  <si>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</si>
  <si>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</si>
  <si>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</si>
  <si>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</si>
  <si>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</si>
  <si>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</si>
  <si>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</si>
  <si>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</si>
  <si>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</si>
  <si>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</si>
  <si>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</si>
  <si>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</si>
  <si>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</si>
  <si>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</si>
  <si>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</si>
  <si>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</si>
  <si>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</si>
  <si>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</si>
  <si>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</si>
  <si>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</si>
  <si>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</si>
  <si>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</si>
  <si>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</si>
  <si>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</si>
  <si>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</si>
  <si>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</si>
  <si>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</si>
  <si>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</si>
  <si>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</si>
  <si>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</si>
  <si>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</si>
  <si>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</si>
  <si>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</si>
  <si>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</si>
  <si>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</si>
  <si>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</si>
  <si>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</si>
  <si>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</si>
  <si>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</si>
  <si>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</si>
  <si>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</si>
  <si>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</si>
  <si>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</si>
  <si>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</si>
  <si>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</si>
  <si>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</si>
  <si>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</si>
  <si>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</si>
  <si>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</si>
  <si>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</si>
  <si>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</si>
  <si>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</si>
  <si>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</si>
  <si>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</si>
  <si>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</si>
  <si>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</si>
  <si>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</si>
  <si>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</si>
  <si>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</si>
  <si>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</si>
  <si>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</si>
  <si>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</si>
  <si>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</si>
  <si>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</si>
  <si>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</si>
  <si>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</si>
  <si>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</si>
  <si>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</si>
  <si>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</si>
  <si>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</si>
  <si>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</si>
  <si>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</si>
  <si>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</si>
  <si>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</si>
  <si>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</si>
  <si>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</si>
  <si>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</si>
  <si>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</si>
  <si>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</si>
  <si>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</si>
  <si>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</si>
  <si>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</si>
  <si>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</si>
  <si>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</si>
  <si>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</si>
  <si>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</si>
  <si>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</si>
  <si>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</si>
  <si>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</si>
  <si>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</si>
  <si>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</si>
  <si>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</si>
  <si>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</si>
  <si>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</si>
  <si>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</si>
  <si>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</si>
  <si>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</si>
  <si>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</si>
  <si>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</si>
  <si>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</si>
  <si>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</si>
  <si>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</si>
  <si>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</si>
  <si>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</si>
  <si>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</si>
  <si>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</si>
  <si>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</si>
  <si>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</si>
  <si>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</si>
  <si>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</si>
  <si>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</si>
  <si>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</si>
  <si>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</si>
  <si>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</si>
  <si>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</si>
  <si>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</si>
  <si>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</si>
  <si>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</si>
  <si>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</si>
  <si>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</si>
  <si>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</si>
  <si>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</si>
  <si>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</si>
  <si>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</si>
  <si>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</si>
  <si>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</si>
  <si>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</si>
  <si>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</si>
  <si>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</si>
  <si>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</si>
  <si>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</si>
  <si>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</si>
  <si>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</si>
  <si>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</si>
  <si>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</si>
  <si>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</si>
  <si>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</si>
  <si>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</si>
  <si>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</si>
  <si>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</si>
  <si>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</si>
  <si>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</si>
  <si>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</si>
  <si>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</si>
  <si>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</si>
  <si>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</si>
  <si>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</si>
  <si>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</si>
  <si>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</si>
  <si>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</si>
  <si>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</si>
  <si>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</si>
  <si>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</si>
  <si>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</si>
  <si>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</si>
  <si>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</si>
  <si>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</si>
  <si>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</si>
  <si>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</si>
  <si>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</si>
  <si>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</si>
  <si>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</si>
  <si>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</si>
  <si>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</si>
  <si>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</si>
  <si>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</si>
  <si>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</si>
  <si>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</si>
  <si>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</si>
  <si>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</si>
  <si>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</si>
  <si>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</si>
  <si>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</si>
  <si>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</si>
  <si>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</si>
  <si>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</si>
  <si>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</si>
  <si>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</si>
  <si>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</si>
  <si>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</si>
  <si>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</si>
  <si>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</si>
  <si>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</si>
  <si>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</si>
  <si>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</si>
  <si>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</si>
  <si>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</si>
  <si>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</si>
  <si>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</si>
  <si>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</si>
  <si>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</si>
  <si>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</si>
  <si>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</si>
  <si>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</si>
  <si>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</si>
  <si>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</si>
  <si>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</si>
  <si>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</si>
  <si>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</si>
  <si>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</si>
  <si>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</si>
  <si>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</si>
  <si>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</si>
  <si>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</si>
  <si>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</si>
  <si>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</si>
  <si>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</si>
  <si>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</si>
  <si>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</si>
  <si>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</si>
  <si>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</si>
  <si>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</si>
  <si>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</si>
  <si>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</si>
  <si>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</si>
  <si>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</si>
  <si>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</si>
  <si>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</si>
  <si>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</si>
  <si>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</si>
  <si>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</si>
  <si>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</si>
  <si>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</si>
  <si>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</si>
  <si>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</si>
  <si>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</si>
  <si>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</si>
  <si>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</si>
  <si>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</si>
  <si>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</si>
  <si>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</si>
  <si>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</si>
  <si>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</si>
  <si>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</si>
  <si>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</si>
  <si>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</si>
  <si>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</si>
  <si>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</si>
  <si>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</si>
  <si>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</si>
  <si>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</si>
  <si>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</si>
  <si>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</si>
  <si>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</si>
  <si>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</si>
  <si>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</si>
  <si>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</si>
  <si>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</si>
  <si>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</si>
  <si>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</si>
  <si>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</si>
  <si>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</si>
  <si>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</si>
  <si>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</si>
  <si>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</si>
  <si>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</si>
  <si>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</si>
  <si>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</si>
  <si>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</si>
  <si>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</si>
  <si>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</si>
  <si>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</si>
  <si>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</si>
  <si>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</si>
  <si>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</si>
  <si>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</si>
  <si>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</si>
  <si>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</si>
  <si>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</si>
  <si>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</si>
  <si>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</si>
  <si>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</si>
  <si>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</si>
  <si>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</si>
  <si>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</si>
  <si>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</si>
  <si>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</si>
  <si>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</si>
  <si>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</si>
  <si>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</si>
  <si>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</si>
  <si>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</si>
  <si>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</si>
  <si>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</si>
  <si>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</si>
  <si>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</si>
  <si>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</si>
  <si>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</si>
  <si>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</si>
  <si>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</si>
  <si>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</si>
  <si>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</si>
  <si>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</si>
  <si>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</si>
  <si>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</si>
  <si>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</si>
  <si>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</si>
  <si>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</si>
  <si>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</si>
  <si>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</si>
  <si>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</si>
  <si>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</si>
  <si>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</si>
  <si>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</si>
  <si>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</si>
  <si>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</si>
  <si>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</si>
  <si>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</si>
  <si>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</si>
  <si>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</si>
  <si>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</si>
  <si>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</si>
  <si>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</si>
  <si>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</si>
  <si>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</si>
  <si>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</si>
  <si>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</si>
  <si>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</si>
  <si>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</si>
  <si>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</si>
  <si>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</si>
  <si>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</si>
  <si>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</si>
  <si>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</si>
  <si>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</si>
  <si>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</si>
  <si>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</si>
  <si>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</si>
  <si>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</si>
  <si>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</si>
  <si>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</si>
  <si>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</si>
  <si>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</si>
  <si>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</si>
  <si>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</si>
  <si>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</si>
  <si>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</si>
  <si>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</si>
  <si>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</si>
  <si>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</si>
  <si>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</si>
  <si>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</si>
  <si>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</si>
  <si>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</si>
  <si>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</si>
  <si>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</si>
  <si>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</si>
  <si>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</si>
  <si>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</si>
  <si>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</si>
  <si>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</si>
  <si>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</si>
  <si>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</si>
  <si>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</si>
  <si>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</si>
  <si>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</si>
  <si>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</si>
  <si>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</si>
  <si>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</si>
  <si>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</si>
  <si>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</si>
  <si>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</si>
  <si>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</si>
  <si>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</si>
  <si>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</si>
  <si>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</si>
  <si>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</si>
  <si>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</si>
  <si>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</si>
  <si>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</si>
  <si>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</si>
  <si>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</si>
  <si>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</si>
  <si>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</si>
  <si>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</si>
  <si>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</si>
  <si>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</si>
  <si>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</si>
  <si>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</si>
  <si>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</si>
  <si>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</si>
  <si>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</si>
  <si>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</si>
  <si>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</si>
  <si>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</si>
  <si>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</si>
  <si>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</si>
  <si>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</si>
  <si>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</si>
  <si>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</si>
  <si>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</si>
  <si>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</si>
  <si>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</si>
  <si>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</si>
  <si>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</si>
  <si>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</si>
  <si>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</si>
  <si>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</si>
  <si>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</si>
  <si>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</si>
  <si>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</si>
  <si>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</si>
  <si>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</si>
  <si>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</si>
  <si>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</si>
  <si>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</si>
  <si>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</si>
  <si>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</si>
  <si>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</si>
  <si>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</si>
  <si>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</si>
  <si>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</si>
  <si>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</si>
  <si>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</si>
  <si>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</si>
  <si>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</si>
  <si>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</si>
  <si>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</si>
  <si>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</si>
  <si>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</si>
  <si>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</si>
  <si>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</si>
  <si>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</si>
  <si>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</si>
  <si>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</si>
  <si>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</si>
  <si>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</si>
  <si>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</si>
  <si>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</si>
  <si>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</si>
  <si>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</si>
  <si>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</si>
  <si>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</si>
  <si>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</si>
  <si>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</si>
  <si>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</si>
  <si>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</si>
  <si>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</si>
  <si>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</si>
  <si>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</si>
  <si>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</si>
  <si>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</si>
  <si>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</si>
  <si>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</si>
  <si>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</si>
  <si>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</si>
  <si>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</si>
  <si>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</si>
  <si>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</si>
  <si>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</si>
  <si>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</si>
  <si>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</si>
  <si>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</si>
  <si>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</si>
  <si>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</si>
  <si>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</si>
  <si>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</si>
  <si>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</si>
  <si>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</si>
  <si>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</si>
  <si>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</si>
  <si>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</si>
  <si>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</si>
  <si>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</si>
  <si>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</si>
  <si>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</si>
  <si>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</si>
  <si>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</si>
  <si>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</si>
  <si>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</si>
  <si>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</si>
  <si>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</si>
  <si>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</si>
  <si>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</si>
  <si>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</si>
  <si>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</si>
  <si>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</si>
  <si>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</si>
  <si>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</si>
  <si>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</si>
  <si>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</si>
  <si>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</si>
  <si>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</si>
  <si>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</si>
  <si>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</si>
  <si>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</si>
  <si>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</si>
  <si>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</si>
  <si>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</si>
  <si>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</si>
  <si>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</si>
  <si>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</si>
  <si>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</si>
  <si>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</si>
  <si>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</si>
  <si>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</si>
  <si>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</si>
  <si>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</si>
  <si>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</si>
  <si>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</si>
  <si>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</si>
  <si>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</si>
  <si>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</si>
  <si>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</si>
  <si>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</si>
  <si>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</si>
  <si>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</si>
  <si>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</si>
  <si>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</si>
  <si>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</si>
  <si>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</si>
  <si>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</si>
  <si>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</si>
  <si>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</si>
  <si>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</si>
  <si>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</si>
  <si>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</si>
  <si>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</si>
  <si>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</si>
  <si>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</si>
  <si>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</si>
  <si>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</si>
  <si>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</si>
  <si>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</si>
  <si>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</si>
  <si>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</si>
  <si>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</si>
  <si>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</si>
  <si>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</si>
  <si>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</si>
  <si>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</si>
  <si>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</si>
  <si>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</si>
  <si>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</si>
  <si>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</si>
  <si>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</si>
  <si>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</si>
  <si>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</si>
  <si>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</si>
  <si>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</si>
  <si>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</si>
  <si>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</si>
  <si>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</si>
  <si>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</si>
  <si>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</si>
  <si>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</si>
  <si>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</si>
  <si>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</si>
  <si>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</si>
  <si>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</si>
  <si>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</si>
  <si>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</si>
  <si>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</si>
  <si>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</si>
  <si>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</si>
  <si>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</si>
  <si>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</si>
  <si>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</si>
  <si>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</si>
  <si>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</si>
  <si>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</si>
  <si>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</si>
  <si>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</si>
  <si>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</si>
  <si>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</si>
  <si>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</si>
  <si>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</si>
  <si>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</si>
  <si>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</si>
  <si>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</si>
  <si>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</si>
  <si>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</si>
  <si>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</si>
  <si>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</si>
  <si>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</si>
  <si>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</si>
  <si>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</si>
  <si>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</si>
  <si>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</si>
  <si>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</si>
  <si>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</si>
  <si>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</si>
  <si>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</si>
  <si>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</si>
  <si>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</si>
  <si>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</si>
  <si>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</si>
  <si>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</si>
  <si>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</si>
  <si>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</si>
  <si>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</si>
  <si>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</si>
  <si>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</si>
  <si>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</si>
  <si>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</si>
  <si>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</si>
  <si>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</si>
  <si>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</si>
  <si>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</si>
  <si>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</si>
  <si>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</si>
  <si>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</si>
  <si>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</si>
  <si>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</si>
  <si>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</si>
  <si>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</si>
  <si>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</si>
  <si>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</si>
  <si>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</si>
  <si>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</si>
  <si>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</si>
  <si>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</si>
  <si>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</si>
  <si>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</si>
  <si>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</si>
  <si>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</si>
  <si>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</si>
  <si>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</si>
  <si>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</si>
  <si>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</si>
  <si>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</si>
  <si>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</si>
  <si>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</si>
  <si>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</si>
  <si>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</si>
  <si>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</si>
  <si>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</si>
  <si>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</si>
  <si>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</si>
  <si>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</si>
  <si>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</si>
  <si>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</si>
  <si>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</si>
  <si>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</si>
  <si>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</si>
  <si>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</si>
  <si>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</si>
  <si>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</si>
  <si>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</si>
  <si>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</si>
  <si>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</si>
  <si>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</si>
  <si>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</si>
  <si>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</si>
  <si>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</si>
  <si>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</si>
  <si>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</si>
  <si>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</si>
  <si>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</si>
  <si>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</si>
  <si>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</si>
  <si>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</si>
  <si>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</si>
  <si>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</si>
  <si>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</si>
  <si>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</si>
  <si>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</si>
  <si>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</si>
  <si>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</si>
  <si>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</si>
  <si>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</si>
  <si>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</si>
  <si>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</si>
  <si>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</si>
  <si>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</si>
  <si>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</si>
  <si>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</si>
  <si>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</si>
  <si>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</si>
  <si>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</si>
  <si>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</si>
  <si>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</si>
  <si>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</si>
  <si>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</si>
  <si>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</si>
  <si>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</si>
  <si>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</si>
  <si>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</si>
  <si>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</si>
  <si>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</si>
  <si>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</si>
  <si>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</si>
  <si>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</si>
  <si>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</si>
  <si>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</si>
  <si>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</si>
  <si>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</si>
  <si>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</si>
  <si>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</si>
  <si>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</si>
  <si>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</si>
  <si>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</si>
  <si>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</si>
  <si>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</si>
  <si>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</si>
  <si>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</si>
  <si>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</si>
  <si>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</si>
  <si>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</si>
  <si>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</si>
  <si>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</si>
  <si>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</si>
  <si>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</si>
  <si>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</si>
  <si>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</si>
  <si>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</si>
  <si>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</si>
  <si>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</si>
  <si>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</si>
  <si>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</si>
  <si>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</si>
  <si>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</si>
  <si>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</si>
  <si>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</si>
  <si>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</si>
  <si>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</si>
  <si>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</si>
  <si>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</si>
  <si>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</si>
  <si>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</si>
  <si>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</si>
  <si>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</si>
  <si>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</si>
  <si>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</si>
  <si>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</si>
  <si>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</si>
  <si>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</si>
  <si>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</si>
  <si>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</si>
  <si>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</si>
  <si>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</si>
  <si>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</si>
  <si>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</si>
  <si>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</si>
  <si>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</si>
  <si>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</si>
  <si>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</si>
  <si>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</si>
  <si>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</si>
  <si>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</si>
  <si>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</si>
  <si>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</si>
  <si>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</si>
  <si>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</si>
  <si>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</si>
  <si>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</si>
  <si>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</si>
  <si>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</si>
  <si>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</si>
  <si>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</si>
  <si>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</si>
  <si>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</si>
  <si>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</si>
  <si>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</si>
  <si>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</si>
  <si>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</si>
  <si>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</si>
  <si>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</si>
  <si>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</si>
  <si>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</si>
  <si>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</si>
  <si>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</si>
  <si>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</si>
  <si>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</si>
  <si>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</si>
  <si>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</si>
  <si>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</si>
  <si>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</si>
  <si>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</si>
  <si>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</si>
  <si>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</si>
  <si>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</si>
  <si>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</si>
  <si>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</si>
  <si>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</si>
  <si>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</si>
  <si>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</si>
  <si>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</si>
  <si>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</si>
  <si>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</si>
  <si>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</si>
  <si>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</si>
  <si>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</si>
  <si>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</si>
  <si>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</si>
  <si>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</si>
  <si>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</si>
  <si>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</si>
  <si>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</si>
  <si>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</si>
  <si>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</si>
  <si>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</si>
  <si>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</si>
  <si>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</si>
  <si>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</si>
  <si>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</si>
  <si>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</si>
  <si>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</si>
  <si>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</si>
  <si>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</si>
  <si>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</si>
  <si>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</si>
  <si>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</si>
  <si>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</si>
  <si>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</si>
  <si>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</si>
  <si>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</si>
  <si>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</si>
  <si>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</si>
  <si>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</si>
  <si>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</si>
  <si>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</si>
  <si>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</si>
  <si>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</si>
  <si>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</si>
  <si>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</si>
  <si>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</si>
  <si>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</si>
  <si>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</si>
  <si>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</si>
  <si>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</si>
  <si>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</si>
  <si>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</si>
  <si>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</si>
  <si>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</si>
  <si>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</si>
  <si>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</si>
  <si>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</si>
  <si>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</si>
  <si>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</si>
  <si>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</si>
  <si>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</si>
  <si>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</si>
  <si>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</si>
  <si>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</si>
  <si>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</si>
  <si>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</si>
  <si>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</si>
  <si>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</si>
  <si>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</si>
  <si>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</si>
  <si>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</si>
  <si>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</si>
  <si>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</si>
  <si>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</si>
  <si>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</si>
  <si>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</si>
  <si>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</si>
  <si>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</si>
  <si>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</si>
  <si>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</si>
  <si>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</si>
  <si>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</si>
  <si>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</si>
  <si>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</si>
  <si>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</si>
  <si>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</si>
  <si>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</si>
  <si>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</si>
  <si>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</si>
  <si>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</si>
  <si>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</si>
  <si>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</si>
  <si>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</si>
  <si>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</si>
  <si>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</si>
  <si>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</si>
  <si>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</si>
  <si>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</si>
  <si>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</si>
  <si>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</si>
  <si>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</si>
  <si>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</si>
  <si>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</si>
  <si>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</si>
  <si>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</si>
  <si>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</si>
  <si>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</si>
  <si>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</si>
  <si>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</si>
  <si>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</si>
  <si>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</si>
  <si>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</si>
  <si>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</si>
  <si>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</si>
  <si>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</si>
  <si>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</si>
  <si>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</si>
  <si>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</si>
  <si>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</si>
  <si>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</si>
  <si>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</si>
  <si>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</si>
  <si>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</si>
  <si>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</si>
  <si>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</si>
  <si>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</si>
  <si>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</si>
  <si>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</si>
  <si>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</si>
  <si>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</si>
  <si>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</si>
  <si>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</si>
  <si>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</si>
  <si>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</si>
  <si>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</si>
  <si>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</si>
  <si>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</si>
  <si>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</si>
  <si>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</si>
  <si>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</si>
  <si>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</si>
  <si>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</si>
  <si>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</si>
  <si>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</si>
  <si>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</si>
  <si>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</si>
  <si>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</si>
  <si>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</si>
  <si>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</si>
  <si>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</si>
  <si>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</si>
  <si>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</si>
  <si>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</si>
  <si>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</si>
  <si>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</si>
  <si>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</si>
  <si>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</si>
  <si>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</si>
  <si>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</si>
  <si>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</si>
  <si>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</si>
  <si>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</si>
  <si>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</si>
  <si>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</si>
  <si>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</si>
  <si>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</si>
  <si>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</si>
  <si>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</si>
  <si>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</si>
  <si>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</si>
  <si>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</si>
  <si>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</si>
  <si>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</si>
  <si>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</si>
  <si>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</si>
  <si>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</si>
  <si>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</si>
  <si>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</si>
  <si>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</si>
  <si>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</si>
  <si>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</si>
  <si>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</si>
  <si>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</si>
  <si>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</si>
  <si>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</si>
  <si>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</si>
  <si>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</si>
  <si>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</si>
  <si>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</si>
  <si>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</si>
  <si>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</si>
  <si>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</si>
  <si>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</si>
  <si>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</si>
  <si>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</si>
  <si>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</si>
  <si>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</si>
  <si>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</si>
  <si>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</si>
  <si>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</si>
  <si>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</si>
  <si>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</si>
  <si>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</si>
  <si>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</si>
  <si>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</si>
  <si>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</si>
  <si>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</si>
  <si>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</si>
  <si>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</si>
  <si>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</si>
  <si>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</si>
  <si>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</si>
  <si>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</si>
  <si>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</si>
  <si>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</si>
  <si>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</si>
  <si>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</si>
  <si>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</si>
  <si>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</si>
  <si>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</si>
  <si>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</si>
  <si>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</si>
  <si>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</si>
  <si>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</si>
  <si>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</si>
  <si>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</si>
  <si>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</si>
  <si>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</si>
  <si>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</si>
  <si>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</si>
  <si>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</si>
  <si>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</si>
  <si>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</si>
  <si>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</si>
  <si>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</si>
  <si>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</si>
  <si>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</si>
  <si>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</si>
  <si>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</si>
  <si>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</si>
  <si>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</si>
  <si>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</si>
  <si>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</si>
  <si>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</si>
  <si>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</si>
  <si>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</si>
  <si>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</si>
  <si>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</si>
  <si>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</si>
  <si>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</si>
  <si>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</si>
  <si>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</si>
  <si>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</si>
  <si>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</si>
  <si>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</si>
  <si>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</si>
  <si>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</si>
  <si>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</si>
  <si>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</si>
  <si>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</si>
  <si>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</si>
  <si>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</si>
  <si>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</si>
  <si>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</si>
  <si>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</si>
  <si>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</si>
  <si>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</si>
  <si>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</si>
  <si>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</si>
  <si>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</si>
  <si>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</si>
  <si>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</si>
  <si>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</si>
  <si>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</si>
  <si>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</si>
  <si>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</si>
  <si>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</si>
  <si>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</si>
  <si>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</si>
  <si>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</si>
  <si>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</si>
  <si>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</si>
  <si>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</si>
  <si>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</si>
  <si>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</si>
  <si>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</si>
  <si>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</si>
  <si>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</si>
  <si>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</si>
  <si>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</si>
  <si>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</si>
  <si>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</si>
  <si>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</si>
  <si>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</si>
  <si>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</si>
  <si>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</si>
  <si>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</si>
  <si>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</si>
  <si>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</si>
  <si>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</si>
  <si>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</si>
  <si>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</si>
  <si>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</si>
  <si>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</si>
  <si>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</si>
  <si>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</si>
  <si>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</si>
  <si>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</si>
  <si>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</si>
  <si>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</si>
  <si>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</si>
  <si>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</si>
  <si>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</si>
  <si>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</si>
  <si>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</si>
  <si>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</si>
  <si>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</si>
  <si>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</si>
  <si>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</si>
  <si>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</si>
  <si>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</si>
  <si>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</si>
  <si>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</si>
  <si>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</si>
  <si>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</si>
  <si>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</si>
  <si>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</si>
  <si>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</si>
  <si>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</si>
  <si>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</si>
  <si>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</si>
  <si>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</si>
  <si>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</si>
  <si>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</si>
  <si>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</si>
  <si>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</si>
  <si>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</si>
  <si>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</si>
  <si>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</si>
  <si>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</si>
  <si>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</si>
  <si>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</si>
  <si>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</si>
  <si>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</si>
  <si>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</si>
  <si>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</si>
  <si>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</si>
  <si>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</si>
  <si>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</si>
  <si>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</si>
  <si>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</si>
  <si>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</si>
  <si>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</si>
  <si>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</si>
  <si>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</si>
  <si>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</si>
  <si>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</si>
  <si>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</si>
  <si>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</si>
  <si>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</si>
  <si>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</si>
  <si>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</si>
  <si>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</si>
  <si>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</si>
  <si>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</si>
  <si>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</si>
  <si>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</si>
  <si>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</si>
  <si>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</si>
  <si>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</si>
  <si>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</si>
  <si>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</si>
  <si>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</si>
  <si>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</si>
  <si>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</si>
  <si>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</si>
  <si>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</si>
  <si>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</si>
  <si>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</si>
  <si>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</si>
  <si>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</si>
  <si>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</si>
  <si>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</si>
  <si>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</si>
  <si>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</si>
  <si>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</si>
  <si>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</si>
  <si>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</si>
  <si>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</si>
  <si>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</si>
  <si>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</si>
  <si>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</si>
  <si>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</si>
  <si>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</si>
  <si>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</si>
  <si>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</si>
  <si>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</si>
  <si>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</si>
  <si>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</si>
  <si>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</si>
  <si>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</si>
  <si>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</si>
  <si>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</si>
  <si>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</si>
  <si>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</si>
  <si>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</si>
  <si>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</si>
  <si>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</si>
  <si>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</si>
  <si>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</si>
  <si>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</si>
  <si>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</si>
  <si>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</si>
  <si>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</si>
  <si>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</si>
  <si>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</si>
  <si>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</si>
  <si>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</si>
  <si>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</si>
  <si>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</si>
  <si>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</si>
  <si>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</si>
  <si>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</si>
  <si>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</si>
  <si>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</si>
  <si>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</si>
  <si>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</si>
  <si>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</si>
  <si>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</si>
  <si>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</si>
  <si>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</si>
  <si>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</si>
  <si>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</si>
  <si>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</si>
  <si>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</si>
  <si>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</si>
  <si>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</si>
  <si>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</si>
  <si>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</si>
  <si>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</si>
  <si>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</si>
  <si>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</si>
  <si>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</si>
  <si>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</si>
  <si>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</si>
  <si>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</si>
  <si>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</si>
  <si>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</si>
  <si>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</si>
  <si>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</si>
  <si>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</si>
  <si>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</si>
  <si>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</si>
  <si>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</si>
  <si>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</si>
  <si>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</si>
  <si>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</si>
  <si>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</si>
  <si>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</si>
  <si>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</si>
  <si>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</si>
  <si>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</si>
  <si>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</si>
  <si>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</si>
  <si>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</si>
  <si>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</si>
  <si>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</si>
  <si>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</si>
  <si>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</si>
  <si>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</si>
  <si>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</si>
  <si>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</si>
  <si>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</si>
  <si>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</si>
  <si>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</si>
  <si>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</si>
  <si>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</si>
  <si>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</si>
  <si>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</si>
  <si>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</si>
  <si>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</si>
  <si>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</si>
  <si>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</si>
  <si>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</si>
  <si>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</si>
  <si>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</si>
  <si>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</si>
  <si>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</si>
  <si>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</si>
  <si>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</si>
  <si>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</si>
  <si>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</si>
  <si>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</si>
  <si>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</si>
  <si>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</si>
  <si>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</si>
  <si>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</si>
  <si>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</si>
  <si>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</si>
  <si>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</si>
  <si>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</si>
  <si>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</si>
  <si>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</si>
  <si>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</si>
  <si>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</si>
  <si>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</si>
  <si>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</si>
  <si>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</si>
  <si>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</si>
  <si>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</si>
  <si>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</si>
  <si>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</si>
  <si>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</si>
  <si>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</si>
  <si>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</si>
  <si>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</si>
  <si>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</si>
  <si>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</si>
  <si>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</si>
  <si>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</si>
  <si>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</si>
  <si>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</si>
  <si>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</si>
  <si>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</si>
  <si>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</si>
  <si>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</si>
  <si>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</si>
  <si>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</si>
  <si>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</si>
  <si>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</si>
  <si>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</si>
  <si>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</si>
  <si>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</si>
  <si>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</si>
  <si>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</si>
  <si>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</si>
  <si>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</si>
  <si>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</si>
  <si>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</si>
  <si>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</si>
  <si>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</si>
  <si>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</si>
  <si>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</si>
  <si>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</si>
  <si>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</si>
  <si>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</si>
  <si>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</si>
  <si>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</si>
  <si>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</si>
  <si>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</si>
  <si>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</si>
  <si>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</si>
  <si>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</si>
  <si>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</si>
  <si>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</si>
  <si>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</si>
  <si>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</si>
  <si>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</si>
  <si>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</si>
  <si>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</si>
  <si>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</si>
  <si>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</si>
  <si>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</si>
  <si>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</si>
  <si>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</si>
  <si>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</si>
  <si>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</si>
  <si>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</si>
  <si>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</si>
  <si>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</si>
  <si>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</si>
  <si>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</si>
  <si>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</si>
  <si>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</si>
  <si>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</si>
  <si>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</si>
  <si>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</si>
  <si>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</si>
  <si>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</si>
  <si>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</si>
  <si>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</si>
  <si>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</si>
  <si>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</si>
  <si>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</si>
  <si>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</si>
  <si>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</si>
  <si>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</si>
  <si>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</si>
  <si>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</si>
  <si>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</si>
  <si>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</si>
  <si>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</si>
  <si>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</si>
  <si>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</si>
  <si>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</si>
  <si>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</si>
  <si>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</si>
  <si>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</si>
  <si>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</si>
  <si>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</si>
  <si>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</si>
  <si>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</si>
  <si>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</si>
  <si>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</si>
  <si>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</si>
  <si>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</si>
  <si>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</si>
  <si>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</si>
  <si>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</si>
  <si>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</si>
  <si>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</si>
  <si>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</si>
  <si>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</si>
  <si>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</si>
  <si>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</si>
  <si>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</si>
  <si>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</si>
  <si>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</si>
  <si>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</si>
  <si>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</si>
  <si>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</si>
  <si>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</si>
  <si>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</si>
  <si>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</si>
  <si>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</si>
  <si>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</si>
  <si>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</si>
  <si>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</si>
  <si>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</si>
  <si>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</si>
  <si>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</si>
  <si>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</si>
  <si>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</si>
  <si>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</si>
  <si>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</si>
  <si>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</si>
  <si>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</si>
  <si>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</si>
  <si>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</si>
  <si>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</si>
  <si>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</si>
  <si>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</si>
  <si>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</si>
  <si>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</si>
  <si>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</si>
  <si>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</si>
  <si>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</si>
  <si>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</si>
  <si>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</si>
  <si>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</si>
  <si>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</si>
  <si>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</si>
  <si>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</si>
  <si>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</si>
  <si>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</si>
  <si>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</si>
  <si>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</si>
  <si>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</si>
  <si>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</si>
  <si>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</si>
  <si>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</si>
  <si>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</si>
  <si>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</si>
  <si>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</si>
  <si>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</si>
  <si>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</si>
  <si>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</si>
  <si>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</si>
  <si>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</si>
  <si>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</si>
  <si>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</si>
  <si>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</si>
  <si>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</si>
  <si>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</si>
  <si>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</si>
  <si>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</si>
  <si>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</si>
  <si>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</si>
  <si>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</si>
  <si>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</si>
  <si>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</si>
  <si>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</si>
  <si>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</si>
  <si>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</si>
  <si>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</si>
  <si>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</si>
  <si>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</si>
  <si>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</si>
  <si>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</si>
  <si>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</si>
  <si>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</si>
  <si>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</si>
  <si>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</si>
  <si>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</si>
  <si>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</si>
  <si>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</si>
  <si>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</si>
  <si>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</si>
  <si>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</si>
  <si>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</si>
  <si>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</si>
  <si>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</si>
  <si>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</si>
  <si>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</si>
  <si>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</si>
  <si>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</si>
  <si>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</si>
  <si>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</si>
  <si>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</si>
  <si>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</si>
  <si>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</si>
  <si>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</si>
  <si>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</si>
  <si>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</si>
  <si>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</si>
  <si>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</si>
  <si>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</si>
  <si>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</si>
  <si>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</si>
  <si>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</si>
  <si>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</si>
  <si>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</si>
  <si>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</si>
  <si>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</si>
  <si>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</si>
  <si>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</si>
  <si>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</si>
  <si>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</si>
  <si>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</si>
  <si>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</si>
  <si>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</si>
  <si>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</si>
  <si>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</si>
  <si>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</si>
  <si>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</si>
  <si>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</si>
  <si>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</si>
  <si>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</si>
  <si>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</si>
  <si>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</si>
  <si>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</si>
  <si>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</si>
  <si>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</si>
  <si>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</si>
  <si>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</si>
  <si>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</si>
  <si>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</si>
  <si>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</si>
  <si>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</si>
  <si>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</si>
  <si>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</si>
  <si>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</si>
  <si>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</si>
  <si>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</si>
  <si>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</si>
  <si>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</si>
  <si>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</si>
  <si>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</si>
  <si>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</si>
  <si>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</si>
  <si>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</si>
  <si>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</si>
  <si>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</si>
  <si>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</si>
  <si>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</si>
  <si>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</si>
  <si>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</si>
  <si>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</si>
  <si>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</si>
  <si>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</si>
  <si>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</si>
  <si>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</si>
  <si>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</si>
  <si>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</si>
  <si>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</si>
  <si>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</si>
  <si>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</si>
  <si>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</si>
  <si>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</si>
  <si>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</si>
  <si>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</si>
  <si>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</si>
  <si>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</si>
  <si>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</si>
  <si>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</si>
  <si>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</si>
  <si>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</si>
  <si>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</si>
  <si>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</si>
  <si>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</si>
  <si>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</si>
  <si>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</si>
  <si>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</si>
  <si>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</si>
  <si>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</si>
  <si>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</si>
  <si>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</si>
  <si>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</si>
  <si>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</si>
  <si>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</si>
  <si>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</si>
  <si>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</si>
  <si>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</si>
  <si>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</si>
  <si>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</si>
  <si>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</si>
  <si>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</si>
  <si>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</si>
  <si>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</si>
  <si>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</si>
  <si>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</si>
  <si>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</si>
  <si>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</si>
  <si>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</si>
  <si>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</si>
  <si>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</si>
  <si>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</si>
  <si>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</si>
  <si>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</si>
  <si>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</si>
  <si>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</si>
  <si>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</si>
  <si>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</si>
  <si>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</si>
  <si>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</si>
  <si>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</si>
  <si>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</si>
  <si>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</si>
  <si>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</si>
  <si>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</si>
  <si>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</si>
  <si>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</si>
  <si>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</si>
  <si>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</si>
  <si>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</si>
  <si>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</si>
  <si>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</si>
  <si>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</si>
  <si>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</si>
  <si>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</si>
  <si>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</si>
  <si>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</si>
  <si>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</si>
  <si>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</si>
  <si>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</si>
  <si>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</si>
  <si>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</si>
  <si>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</si>
  <si>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</si>
  <si>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</si>
  <si>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</si>
  <si>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</si>
  <si>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</si>
  <si>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</si>
  <si>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</si>
  <si>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</si>
  <si>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</si>
  <si>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</si>
  <si>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</si>
  <si>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</si>
  <si>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</si>
  <si>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</si>
  <si>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</si>
  <si>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</si>
  <si>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</si>
  <si>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</si>
  <si>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</si>
  <si>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</si>
  <si>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</si>
  <si>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</si>
  <si>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</si>
  <si>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</si>
  <si>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</si>
  <si>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</si>
  <si>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</si>
  <si>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</si>
  <si>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</si>
  <si>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</si>
  <si>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</si>
  <si>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</si>
  <si>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</si>
  <si>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</si>
  <si>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</si>
  <si>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</si>
  <si>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</si>
  <si>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</si>
  <si>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</si>
  <si>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</si>
  <si>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</si>
  <si>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</si>
  <si>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</si>
  <si>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</si>
  <si>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</si>
  <si>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</si>
  <si>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</si>
  <si>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</si>
  <si>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</si>
  <si>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</si>
  <si>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</si>
  <si>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</si>
  <si>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</si>
  <si>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</si>
  <si>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</si>
  <si>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</si>
  <si>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</si>
  <si>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</si>
  <si>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</si>
  <si>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</si>
  <si>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</si>
  <si>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</si>
  <si>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</si>
  <si>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</si>
  <si>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</si>
  <si>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</si>
  <si>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</si>
  <si>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</si>
  <si>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</si>
  <si>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</si>
  <si>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</si>
  <si>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</si>
  <si>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</si>
  <si>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</si>
  <si>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</si>
  <si>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</si>
  <si>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</si>
  <si>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</si>
  <si>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</si>
  <si>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</si>
  <si>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</si>
  <si>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</si>
  <si>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</si>
  <si>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</si>
  <si>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</si>
  <si>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</si>
  <si>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</si>
  <si>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</si>
  <si>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</si>
  <si>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</si>
  <si>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</si>
  <si>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</si>
  <si>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</si>
  <si>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</si>
  <si>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</si>
  <si>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</si>
  <si>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</si>
  <si>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</si>
  <si>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</si>
  <si>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</si>
  <si>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</si>
  <si>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</si>
  <si>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</si>
  <si>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</si>
  <si>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</si>
  <si>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</si>
  <si>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</si>
  <si>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</si>
  <si>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</si>
  <si>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</si>
  <si>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</si>
  <si>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</si>
  <si>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</si>
  <si>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</si>
  <si>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</si>
  <si>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</si>
  <si>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</si>
  <si>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</si>
  <si>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</si>
  <si>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</si>
  <si>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</si>
  <si>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</si>
  <si>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</si>
  <si>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</si>
  <si>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</si>
  <si>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</si>
  <si>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</si>
  <si>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</si>
  <si>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</si>
  <si>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</si>
  <si>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</si>
  <si>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</si>
  <si>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</si>
  <si>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</si>
  <si>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</si>
  <si>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</si>
  <si>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</si>
  <si>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</si>
  <si>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</si>
  <si>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</si>
  <si>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</si>
  <si>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</si>
  <si>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</si>
  <si>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</si>
  <si>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</si>
  <si>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</si>
  <si>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</si>
  <si>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</si>
  <si>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</si>
  <si>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</si>
  <si>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</si>
  <si>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</si>
  <si>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</si>
  <si>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</si>
  <si>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</si>
  <si>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</si>
  <si>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</si>
  <si>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</si>
  <si>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</si>
  <si>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</si>
  <si>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</si>
  <si>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</si>
  <si>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</si>
  <si>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</si>
  <si>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</si>
  <si>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</si>
  <si>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</si>
  <si>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</si>
  <si>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</si>
  <si>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</si>
  <si>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</si>
  <si>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</si>
  <si>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</si>
  <si>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</si>
  <si>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</si>
  <si>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</si>
  <si>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</si>
  <si>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</si>
  <si>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</si>
  <si>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</si>
  <si>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</si>
  <si>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</si>
  <si>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</si>
  <si>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</si>
  <si>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</si>
  <si>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</si>
  <si>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</si>
  <si>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</si>
  <si>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</si>
  <si>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</si>
  <si>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</si>
  <si>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</si>
  <si>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</si>
  <si>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</si>
  <si>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</si>
  <si>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</si>
  <si>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</si>
  <si>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</si>
  <si>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</si>
  <si>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</si>
  <si>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</si>
  <si>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</si>
  <si>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</si>
  <si>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</si>
  <si>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</si>
  <si>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</si>
  <si>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</si>
  <si>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</si>
  <si>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</si>
  <si>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</si>
  <si>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</si>
  <si>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</si>
  <si>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</si>
  <si>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</si>
  <si>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</si>
  <si>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</si>
  <si>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</si>
  <si>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</si>
  <si>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</si>
  <si>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</si>
  <si>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</si>
  <si>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</si>
  <si>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</si>
  <si>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</si>
  <si>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</si>
  <si>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</si>
  <si>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</si>
  <si>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</si>
  <si>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</si>
  <si>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</si>
  <si>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</si>
  <si>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</si>
  <si>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</si>
  <si>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</si>
  <si>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</si>
  <si>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</si>
  <si>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</si>
  <si>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</si>
  <si>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</si>
  <si>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</si>
  <si>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</si>
  <si>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</si>
  <si>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</si>
  <si>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</si>
  <si>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</si>
  <si>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</si>
  <si>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</si>
  <si>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</si>
  <si>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</si>
  <si>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</si>
  <si>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</si>
  <si>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</si>
  <si>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</si>
  <si>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</si>
  <si>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</si>
  <si>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</si>
  <si>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</si>
  <si>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</si>
  <si>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</si>
  <si>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</si>
  <si>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</si>
  <si>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</si>
  <si>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</si>
  <si>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</si>
  <si>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</si>
  <si>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</si>
  <si>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</si>
  <si>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</si>
  <si>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</si>
  <si>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</si>
  <si>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</si>
  <si>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</si>
  <si>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</si>
  <si>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</si>
  <si>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</si>
  <si>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</si>
  <si>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</si>
  <si>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</si>
  <si>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</si>
  <si>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</si>
  <si>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</si>
  <si>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</si>
  <si>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</si>
  <si>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</si>
  <si>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</si>
  <si>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</si>
  <si>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</si>
  <si>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</si>
  <si>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</si>
  <si>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</si>
  <si>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</si>
  <si>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</si>
  <si>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</si>
  <si>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</si>
  <si>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</si>
  <si>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</si>
  <si>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</si>
  <si>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</si>
  <si>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</si>
  <si>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</si>
  <si>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</si>
  <si>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</si>
  <si>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</si>
  <si>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</si>
  <si>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</si>
  <si>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</si>
  <si>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</si>
  <si>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</si>
  <si>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</si>
  <si>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</si>
  <si>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</si>
  <si>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</si>
  <si>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</si>
  <si>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</si>
  <si>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</si>
  <si>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</si>
  <si>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</si>
  <si>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</si>
  <si>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</si>
  <si>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</si>
  <si>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</si>
  <si>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</si>
  <si>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</si>
  <si>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</si>
  <si>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</si>
  <si>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</si>
  <si>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</si>
  <si>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</si>
  <si>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</si>
  <si>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</si>
  <si>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</si>
  <si>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</si>
  <si>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</si>
  <si>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</si>
  <si>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</si>
  <si>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</si>
  <si>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</si>
  <si>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</si>
  <si>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</si>
  <si>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</si>
  <si>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</si>
  <si>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</si>
  <si>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</si>
  <si>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</si>
  <si>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</si>
  <si>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</si>
  <si>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</si>
  <si>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</si>
  <si>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</si>
  <si>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</si>
  <si>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</si>
  <si>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</si>
  <si>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</si>
  <si>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</si>
  <si>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</si>
  <si>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</si>
  <si>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</si>
  <si>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</si>
  <si>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</si>
  <si>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</si>
  <si>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</si>
  <si>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</si>
  <si>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</si>
  <si>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</si>
  <si>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</si>
  <si>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</si>
  <si>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</si>
  <si>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</si>
  <si>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</si>
  <si>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</si>
  <si>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</si>
  <si>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</si>
  <si>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</si>
  <si>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</si>
  <si>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</si>
  <si>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</si>
  <si>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</si>
  <si>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</si>
  <si>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</si>
  <si>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</si>
  <si>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</si>
  <si>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</si>
  <si>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</si>
  <si>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</si>
  <si>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</si>
  <si>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</si>
  <si>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</si>
  <si>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</si>
  <si>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</si>
  <si>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</si>
  <si>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</si>
  <si>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</si>
  <si>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</si>
  <si>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</si>
  <si>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</si>
  <si>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</si>
  <si>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</si>
  <si>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</si>
  <si>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</si>
  <si>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</si>
  <si>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</si>
  <si>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</si>
  <si>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</si>
  <si>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</si>
  <si>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</si>
  <si>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</si>
  <si>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</si>
  <si>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</si>
  <si>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</si>
  <si>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</si>
  <si>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</si>
  <si>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</si>
  <si>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</si>
  <si>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</si>
  <si>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</si>
  <si>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</si>
  <si>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</si>
  <si>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</si>
  <si>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</si>
  <si>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</si>
  <si>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</si>
  <si>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</si>
  <si>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</si>
  <si>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</si>
  <si>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</si>
  <si>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</si>
  <si>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</si>
  <si>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</si>
  <si>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</si>
  <si>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</si>
  <si>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</si>
  <si>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</si>
  <si>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</si>
  <si>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</si>
  <si>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</si>
  <si>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</si>
  <si>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</si>
  <si>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</si>
  <si>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</si>
  <si>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</si>
  <si>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</si>
  <si>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</si>
  <si>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</si>
  <si>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</si>
  <si>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</si>
  <si>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</si>
  <si>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</si>
  <si>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</si>
  <si>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</si>
  <si>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</si>
  <si>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</si>
  <si>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</si>
  <si>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</si>
  <si>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</si>
  <si>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</si>
  <si>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</si>
  <si>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</si>
  <si>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</si>
  <si>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</si>
  <si>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</si>
  <si>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</si>
  <si>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</si>
  <si>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</si>
  <si>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</si>
  <si>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</si>
  <si>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</si>
  <si>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</si>
  <si>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</si>
  <si>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</si>
  <si>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</si>
  <si>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</si>
  <si>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</si>
  <si>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</si>
  <si>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</si>
  <si>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</si>
  <si>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</si>
  <si>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</si>
  <si>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</si>
  <si>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</si>
  <si>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</si>
  <si>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</si>
  <si>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</si>
  <si>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</si>
  <si>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</si>
  <si>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</si>
  <si>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</si>
  <si>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</si>
  <si>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</si>
  <si>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</si>
  <si>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</si>
  <si>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</si>
  <si>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</si>
  <si>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</si>
  <si>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</si>
  <si>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</si>
  <si>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</si>
  <si>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</si>
  <si>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</si>
  <si>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</si>
  <si>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</si>
  <si>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</si>
  <si>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</si>
  <si>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</si>
  <si>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</si>
  <si>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</si>
  <si>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</si>
  <si>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</si>
  <si>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</si>
  <si>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</si>
  <si>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</si>
  <si>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</si>
  <si>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</si>
  <si>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</si>
  <si>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</si>
  <si>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</si>
  <si>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</si>
  <si>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</si>
  <si>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</si>
  <si>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</si>
  <si>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</si>
  <si>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</si>
  <si>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</si>
  <si>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</si>
  <si>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</si>
  <si>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</si>
  <si>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</si>
  <si>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</si>
  <si>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</si>
  <si>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</si>
  <si>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</si>
  <si>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</si>
  <si>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</si>
  <si>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</si>
  <si>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</si>
  <si>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</si>
  <si>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</si>
  <si>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</si>
  <si>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</si>
  <si>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</si>
  <si>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</si>
  <si>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</si>
  <si>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</si>
  <si>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</si>
  <si>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</si>
  <si>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</si>
  <si>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</si>
  <si>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</si>
  <si>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</si>
  <si>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</si>
  <si>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</si>
  <si>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</si>
  <si>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</si>
  <si>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</si>
  <si>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</si>
  <si>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</si>
  <si>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</si>
  <si>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</si>
  <si>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</si>
  <si>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</si>
  <si>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</si>
  <si>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</si>
  <si>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</si>
  <si>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</si>
  <si>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</si>
  <si>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</si>
  <si>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</si>
  <si>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</si>
  <si>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</si>
  <si>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</si>
  <si>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</si>
  <si>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</si>
  <si>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</si>
  <si>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</si>
  <si>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</si>
  <si>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</si>
  <si>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</si>
  <si>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</si>
  <si>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</si>
  <si>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</si>
  <si>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</si>
  <si>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</si>
  <si>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</si>
  <si>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</si>
  <si>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</si>
  <si>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</si>
  <si>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</si>
  <si>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</si>
  <si>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</si>
  <si>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</si>
  <si>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</si>
  <si>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</si>
  <si>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</si>
  <si>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</si>
  <si>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</si>
  <si>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</si>
  <si>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</si>
  <si>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</si>
  <si>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</si>
  <si>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</si>
  <si>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</si>
  <si>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</si>
  <si>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</si>
  <si>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</si>
  <si>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</si>
  <si>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</si>
  <si>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</si>
  <si>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</si>
  <si>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</si>
  <si>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</si>
  <si>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</si>
  <si>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</si>
  <si>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</si>
  <si>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</si>
  <si>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</si>
  <si>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</si>
  <si>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</si>
  <si>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</si>
  <si>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</si>
  <si>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</si>
  <si>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</si>
  <si>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</si>
  <si>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</si>
  <si>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</si>
  <si>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</si>
  <si>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</si>
  <si>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</si>
  <si>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</si>
  <si>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</si>
  <si>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</si>
  <si>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</si>
  <si>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</si>
  <si>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</si>
  <si>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</si>
  <si>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</si>
  <si>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</si>
  <si>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</si>
  <si>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</si>
  <si>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</si>
  <si>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</si>
  <si>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</si>
  <si>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</si>
  <si>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</si>
  <si>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</si>
  <si>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</si>
  <si>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</si>
  <si>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</si>
  <si>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</si>
  <si>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</si>
  <si>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</si>
  <si>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</si>
  <si>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</si>
  <si>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</si>
  <si>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</si>
  <si>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</si>
  <si>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</si>
  <si>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</si>
  <si>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</si>
  <si>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</si>
  <si>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</si>
  <si>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</si>
  <si>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</si>
  <si>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</si>
  <si>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</si>
  <si>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</si>
  <si>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</si>
  <si>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</si>
  <si>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</si>
  <si>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</si>
  <si>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</si>
  <si>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</si>
  <si>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</si>
  <si>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</si>
  <si>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</si>
  <si>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</si>
  <si>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</si>
  <si>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</si>
  <si>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</si>
  <si>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</si>
  <si>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</si>
  <si>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</si>
  <si>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</si>
  <si>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</si>
  <si>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</si>
  <si>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</si>
  <si>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</si>
  <si>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</si>
  <si>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</si>
  <si>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</si>
  <si>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</si>
  <si>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</si>
  <si>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</si>
  <si>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</si>
  <si>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</si>
  <si>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</si>
  <si>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</si>
  <si>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</si>
  <si>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</si>
  <si>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</si>
  <si>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</si>
  <si>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</si>
  <si>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</si>
  <si>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</si>
  <si>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</si>
  <si>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</si>
  <si>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</si>
  <si>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</si>
  <si>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</si>
  <si>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</si>
  <si>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</si>
  <si>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</si>
  <si>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</si>
  <si>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</si>
  <si>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</si>
  <si>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</si>
  <si>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</si>
  <si>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</si>
  <si>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</si>
  <si>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</si>
  <si>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</si>
  <si>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</si>
  <si>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</si>
  <si>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</si>
  <si>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</si>
  <si>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</si>
  <si>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</si>
  <si>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</si>
  <si>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</si>
  <si>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</si>
  <si>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</si>
  <si>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</si>
  <si>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</si>
  <si>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</si>
  <si>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</si>
  <si>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</si>
  <si>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</si>
  <si>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</si>
  <si>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</si>
  <si>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</si>
  <si>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</si>
  <si>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</si>
  <si>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</si>
  <si>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</si>
  <si>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</si>
  <si>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</si>
  <si>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</si>
  <si>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</si>
  <si>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</si>
  <si>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</si>
  <si>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</si>
  <si>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</si>
  <si>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</si>
  <si>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</si>
  <si>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</si>
  <si>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</si>
  <si>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</si>
  <si>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</si>
  <si>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</si>
  <si>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</si>
  <si>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</si>
  <si>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</si>
  <si>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</si>
  <si>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</si>
  <si>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</si>
  <si>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</si>
  <si>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</si>
  <si>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</si>
  <si>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</si>
  <si>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</si>
  <si>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</si>
  <si>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</si>
  <si>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</si>
  <si>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</si>
  <si>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</si>
  <si>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</si>
  <si>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</si>
  <si>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</si>
  <si>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</si>
  <si>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</si>
  <si>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</si>
  <si>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</si>
  <si>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</si>
  <si>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</si>
  <si>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</si>
  <si>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</si>
  <si>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</si>
  <si>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</si>
  <si>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</si>
  <si>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</si>
  <si>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</si>
  <si>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</si>
  <si>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</si>
  <si>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</si>
  <si>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</si>
  <si>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</si>
  <si>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</si>
  <si>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</si>
  <si>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</si>
  <si>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</si>
  <si>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</si>
  <si>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</si>
  <si>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</si>
  <si>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</si>
  <si>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</si>
  <si>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</si>
  <si>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</si>
  <si>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</si>
  <si>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</si>
  <si>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</si>
  <si>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</si>
  <si>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</si>
  <si>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</si>
  <si>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</si>
  <si>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</si>
  <si>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</si>
  <si>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</si>
  <si>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</si>
  <si>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</si>
  <si>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</si>
  <si>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</si>
  <si>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</si>
  <si>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</si>
  <si>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</si>
  <si>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</si>
  <si>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</si>
  <si>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</si>
  <si>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</si>
  <si>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</si>
  <si>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</si>
  <si>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</si>
  <si>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</si>
  <si>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</si>
  <si>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</si>
  <si>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</si>
  <si>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</si>
  <si>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</si>
  <si>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</si>
  <si>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</si>
  <si>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</si>
  <si>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</si>
  <si>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</si>
  <si>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</si>
  <si>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</si>
  <si>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</si>
  <si>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</si>
  <si>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</si>
  <si>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</si>
  <si>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</si>
  <si>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</si>
  <si>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</si>
  <si>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</si>
  <si>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</si>
  <si>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</si>
  <si>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</si>
  <si>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</si>
  <si>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</si>
  <si>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</si>
  <si>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</si>
  <si>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</si>
  <si>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</si>
  <si>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</si>
  <si>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</si>
  <si>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</si>
  <si>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</si>
  <si>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</si>
  <si>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</si>
  <si>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</si>
  <si>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</si>
  <si>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</si>
  <si>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</si>
  <si>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</si>
  <si>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</si>
  <si>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</si>
  <si>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</si>
  <si>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</si>
  <si>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</si>
  <si>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</si>
  <si>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</si>
  <si>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</si>
  <si>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</si>
  <si>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</si>
  <si>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</si>
  <si>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</si>
  <si>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</si>
  <si>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</si>
  <si>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</si>
  <si>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</si>
  <si>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</si>
  <si>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</si>
  <si>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</si>
  <si>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</si>
  <si>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</si>
  <si>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</si>
  <si>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</si>
  <si>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</si>
  <si>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</si>
  <si>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</si>
  <si>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</si>
  <si>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</si>
  <si>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</si>
  <si>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</si>
  <si>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</si>
  <si>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</si>
  <si>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</si>
  <si>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</si>
  <si>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</si>
  <si>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</si>
  <si>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</si>
  <si>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</si>
  <si>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</si>
  <si>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</si>
  <si>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</si>
  <si>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</si>
  <si>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</si>
  <si>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</si>
  <si>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</si>
  <si>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</si>
  <si>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</si>
  <si>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</si>
  <si>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</si>
  <si>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</si>
  <si>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</si>
  <si>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</si>
  <si>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</si>
  <si>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</si>
  <si>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</si>
  <si>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</si>
  <si>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</si>
  <si>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</si>
  <si>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</si>
  <si>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</si>
  <si>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</si>
  <si>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</si>
  <si>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</si>
  <si>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</si>
  <si>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</si>
  <si>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</si>
  <si>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</si>
  <si>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</si>
  <si>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</si>
  <si>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</si>
  <si>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</si>
  <si>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</si>
  <si>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</si>
  <si>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</si>
  <si>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</si>
  <si>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</si>
  <si>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</si>
  <si>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</si>
  <si>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</si>
  <si>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</si>
  <si>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</si>
  <si>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</si>
  <si>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</si>
  <si>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</si>
  <si>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</si>
  <si>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</si>
  <si>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</si>
  <si>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</si>
  <si>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</si>
  <si>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</si>
  <si>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</si>
  <si>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</si>
  <si>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</si>
  <si>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</si>
  <si>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</si>
  <si>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</si>
  <si>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</si>
  <si>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</si>
  <si>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</si>
  <si>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</si>
  <si>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</si>
  <si>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</si>
  <si>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</si>
  <si>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</si>
  <si>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</si>
  <si>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</si>
  <si>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</si>
  <si>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</si>
  <si>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</si>
  <si>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</si>
  <si>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</si>
  <si>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</si>
  <si>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</si>
  <si>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</si>
  <si>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</si>
  <si>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</si>
  <si>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</si>
  <si>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</si>
  <si>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</si>
  <si>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</si>
  <si>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</si>
  <si>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</si>
  <si>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</si>
  <si>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</si>
  <si>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</si>
  <si>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</si>
  <si>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</si>
  <si>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</si>
  <si>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</si>
  <si>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</si>
  <si>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</si>
  <si>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</si>
  <si>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</si>
  <si>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</si>
  <si>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</si>
  <si>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</si>
  <si>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</si>
  <si>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</si>
  <si>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</si>
  <si>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</si>
  <si>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</si>
  <si>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</si>
  <si>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</si>
  <si>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</si>
  <si>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</si>
  <si>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</si>
  <si>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</si>
  <si>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</si>
  <si>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</si>
  <si>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</si>
  <si>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</si>
  <si>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</si>
  <si>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</si>
  <si>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</si>
  <si>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</si>
  <si>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</si>
  <si>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</si>
  <si>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</si>
  <si>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</si>
  <si>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</si>
  <si>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</si>
  <si>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</si>
  <si>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</si>
  <si>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</si>
  <si>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</si>
  <si>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</si>
  <si>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</si>
  <si>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</si>
  <si>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</si>
  <si>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</si>
  <si>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</si>
  <si>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</si>
  <si>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</si>
  <si>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</si>
  <si>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</si>
  <si>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</si>
  <si>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</si>
  <si>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</si>
  <si>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</si>
  <si>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</si>
  <si>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</si>
  <si>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</si>
  <si>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</si>
  <si>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</si>
  <si>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</si>
  <si>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</si>
  <si>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</si>
  <si>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</si>
  <si>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</si>
  <si>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</si>
  <si>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</si>
  <si>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</si>
  <si>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</si>
  <si>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</si>
  <si>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</si>
  <si>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</si>
  <si>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</si>
  <si>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</si>
  <si>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</si>
  <si>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</si>
  <si>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</si>
  <si>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</si>
  <si>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</si>
  <si>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</si>
  <si>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</si>
  <si>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</si>
  <si>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</si>
  <si>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</si>
  <si>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</si>
  <si>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</si>
  <si>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</si>
  <si>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</si>
  <si>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</si>
  <si>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</si>
  <si>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</si>
  <si>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</si>
  <si>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</si>
  <si>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</si>
  <si>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</si>
  <si>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</si>
  <si>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</si>
  <si>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</si>
  <si>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</si>
  <si>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</si>
  <si>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</si>
  <si>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</si>
  <si>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</si>
  <si>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</si>
  <si>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</si>
  <si>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</si>
  <si>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</si>
  <si>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</si>
  <si>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</si>
  <si>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</si>
  <si>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</si>
  <si>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</si>
  <si>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</si>
  <si>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</si>
  <si>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</si>
  <si>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</si>
  <si>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</si>
  <si>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</si>
  <si>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</si>
  <si>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</si>
  <si>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</si>
  <si>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</si>
  <si>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</si>
  <si>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</si>
  <si>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</si>
  <si>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</si>
  <si>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</si>
  <si>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</si>
  <si>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</si>
  <si>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</si>
  <si>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</si>
  <si>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</si>
  <si>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</si>
  <si>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</si>
  <si>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</si>
  <si>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</si>
  <si>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</si>
  <si>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</si>
  <si>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</si>
  <si>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</si>
  <si>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</si>
  <si>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</si>
  <si>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</si>
  <si>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</si>
  <si>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</si>
  <si>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</si>
  <si>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</si>
  <si>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</si>
  <si>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</si>
  <si>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</si>
  <si>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</si>
  <si>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</si>
  <si>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</si>
  <si>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</si>
  <si>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</si>
  <si>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</si>
  <si>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</si>
  <si>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</si>
  <si>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</si>
  <si>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</si>
  <si>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</si>
  <si>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</si>
  <si>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</si>
  <si>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</si>
  <si>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</si>
  <si>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</si>
  <si>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</si>
  <si>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</si>
  <si>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</si>
  <si>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</si>
  <si>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</si>
  <si>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</si>
  <si>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</si>
  <si>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</si>
  <si>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</si>
  <si>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</si>
  <si>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</si>
  <si>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</si>
  <si>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</si>
  <si>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</si>
  <si>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</si>
  <si>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</si>
  <si>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</si>
  <si>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</si>
  <si>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</si>
  <si>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</si>
  <si>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</si>
  <si>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</si>
  <si>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</si>
  <si>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</si>
  <si>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</si>
  <si>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</si>
  <si>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</si>
  <si>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</si>
  <si>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</si>
  <si>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</si>
  <si>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</si>
  <si>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</si>
  <si>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</si>
  <si>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</si>
  <si>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</si>
  <si>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</si>
  <si>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</si>
  <si>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</si>
  <si>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</si>
  <si>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</si>
  <si>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</si>
  <si>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</si>
  <si>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</si>
  <si>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</si>
  <si>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</si>
  <si>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</si>
  <si>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</si>
  <si>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</si>
  <si>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</si>
  <si>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</si>
  <si>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</si>
  <si>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</si>
  <si>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</si>
  <si>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</si>
  <si>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</si>
  <si>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</si>
  <si>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</si>
  <si>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</si>
  <si>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</si>
  <si>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</si>
  <si>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</si>
  <si>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</si>
  <si>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</si>
  <si>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</si>
  <si>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</si>
  <si>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</si>
  <si>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</si>
  <si>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</si>
  <si>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</si>
  <si>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</si>
  <si>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</si>
  <si>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</si>
  <si>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</si>
  <si>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</si>
  <si>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</si>
  <si>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</si>
  <si>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</si>
  <si>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</si>
  <si>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</si>
  <si>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</si>
  <si>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</si>
  <si>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</si>
  <si>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</si>
  <si>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</si>
  <si>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</si>
  <si>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</si>
  <si>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</si>
  <si>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</si>
  <si>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</si>
  <si>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</si>
  <si>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</si>
  <si>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</si>
  <si>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</si>
  <si>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</si>
  <si>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</si>
  <si>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</si>
  <si>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</si>
  <si>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</si>
  <si>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</si>
  <si>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</si>
  <si>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</si>
  <si>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</si>
  <si>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</si>
  <si>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</si>
  <si>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</si>
  <si>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</si>
  <si>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</si>
  <si>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</si>
  <si>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</si>
  <si>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</si>
  <si>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</si>
  <si>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</si>
  <si>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</si>
  <si>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</si>
  <si>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</si>
  <si>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</si>
  <si>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</si>
  <si>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</si>
  <si>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</si>
  <si>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</si>
  <si>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</si>
  <si>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</si>
  <si>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</si>
  <si>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</si>
  <si>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</si>
  <si>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</si>
  <si>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</si>
  <si>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</si>
  <si>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</si>
  <si>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</si>
  <si>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</si>
  <si>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</si>
  <si>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</si>
  <si>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</si>
  <si>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</si>
  <si>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</si>
  <si>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</si>
  <si>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</si>
  <si>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</si>
  <si>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</si>
  <si>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</si>
  <si>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</si>
  <si>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</si>
  <si>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</si>
  <si>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</si>
  <si>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</si>
  <si>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</si>
  <si>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</si>
  <si>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</si>
  <si>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</si>
  <si>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</si>
  <si>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</si>
  <si>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</si>
  <si>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</si>
  <si>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</si>
  <si>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</si>
  <si>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</si>
  <si>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</si>
  <si>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</si>
  <si>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</si>
  <si>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</si>
  <si>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</si>
  <si>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</si>
  <si>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</si>
  <si>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</si>
  <si>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</si>
  <si>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</si>
  <si>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</si>
  <si>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</si>
  <si>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</si>
  <si>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</si>
  <si>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</si>
  <si>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</si>
  <si>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</si>
  <si>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</si>
  <si>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</si>
  <si>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</si>
  <si>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</si>
  <si>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</si>
  <si>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</si>
  <si>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</si>
  <si>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</si>
  <si>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</si>
  <si>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</si>
  <si>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</si>
  <si>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</si>
  <si>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</si>
  <si>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</si>
  <si>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</si>
  <si>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</si>
  <si>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</si>
  <si>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</si>
  <si>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</si>
  <si>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</si>
  <si>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</si>
  <si>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</si>
  <si>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</si>
  <si>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</si>
  <si>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</si>
  <si>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</si>
  <si>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</si>
  <si>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</si>
  <si>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</si>
  <si>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</si>
  <si>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</si>
  <si>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</si>
  <si>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</si>
  <si>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</si>
  <si>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</si>
  <si>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</si>
  <si>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</si>
  <si>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</si>
  <si>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</si>
  <si>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</si>
  <si>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</si>
  <si>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</si>
  <si>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</si>
  <si>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</si>
  <si>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</si>
  <si>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</si>
  <si>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</si>
  <si>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</si>
  <si>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</si>
  <si>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</si>
  <si>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</si>
  <si>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</si>
  <si>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</si>
  <si>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</si>
  <si>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</si>
  <si>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</si>
  <si>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</si>
  <si>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</si>
  <si>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</si>
  <si>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</si>
  <si>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</si>
  <si>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</si>
  <si>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</si>
  <si>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</si>
  <si>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</si>
  <si>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</si>
  <si>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</si>
  <si>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</si>
  <si>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</si>
  <si>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</si>
  <si>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</si>
  <si>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</si>
  <si>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</si>
  <si>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</si>
  <si>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</si>
  <si>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</si>
  <si>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</si>
  <si>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</si>
  <si>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</si>
  <si>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</si>
  <si>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</si>
  <si>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</si>
  <si>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</si>
  <si>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</si>
  <si>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</si>
  <si>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</si>
  <si>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</si>
  <si>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</si>
  <si>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</si>
  <si>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</si>
  <si>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</si>
  <si>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</si>
  <si>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</si>
  <si>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</si>
  <si>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</si>
  <si>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</si>
  <si>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</si>
  <si>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</si>
  <si>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</si>
  <si>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</si>
  <si>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</si>
  <si>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</si>
  <si>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</si>
  <si>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</si>
  <si>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</si>
  <si>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</si>
  <si>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</si>
  <si>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</si>
  <si>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</si>
  <si>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</si>
  <si>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</si>
  <si>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</si>
  <si>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</si>
  <si>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</si>
  <si>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</si>
  <si>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</si>
  <si>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</si>
  <si>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</si>
  <si>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</si>
  <si>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</si>
  <si>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</si>
  <si>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</si>
  <si>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</si>
  <si>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</si>
  <si>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</si>
  <si>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</si>
  <si>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</si>
  <si>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</si>
  <si>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</si>
  <si>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</si>
  <si>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</si>
  <si>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</si>
  <si>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</si>
  <si>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</si>
  <si>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</si>
  <si>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</si>
  <si>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</si>
  <si>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</si>
  <si>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</si>
  <si>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</si>
  <si>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</si>
  <si>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</si>
  <si>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</si>
  <si>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</si>
  <si>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</si>
  <si>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</si>
  <si>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</si>
  <si>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</si>
  <si>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</si>
  <si>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</si>
  <si>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</si>
  <si>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</si>
  <si>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</si>
  <si>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</si>
  <si>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</si>
  <si>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</si>
  <si>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</si>
  <si>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</si>
  <si>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</si>
  <si>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</si>
  <si>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</si>
  <si>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</si>
  <si>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</si>
  <si>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</si>
  <si>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</si>
  <si>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</si>
  <si>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</si>
  <si>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</si>
  <si>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</si>
  <si>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</si>
  <si>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</si>
  <si>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</si>
  <si>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</si>
  <si>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</si>
  <si>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</si>
  <si>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</si>
  <si>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</si>
  <si>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</si>
  <si>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</si>
  <si>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</si>
  <si>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</si>
  <si>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</si>
  <si>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</si>
  <si>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</si>
  <si>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</si>
  <si>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</si>
  <si>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</si>
  <si>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</si>
  <si>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</si>
  <si>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</si>
  <si>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</si>
  <si>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</si>
  <si>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</si>
  <si>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</si>
  <si>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</si>
  <si>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</si>
  <si>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</si>
  <si>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</si>
  <si>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</si>
  <si>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</si>
  <si>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</si>
  <si>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</si>
  <si>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</si>
  <si>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</si>
  <si>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</si>
  <si>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</si>
  <si>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</si>
  <si>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</si>
  <si>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</si>
  <si>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</si>
  <si>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</si>
  <si>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</si>
  <si>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</si>
  <si>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</si>
  <si>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</si>
  <si>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</si>
  <si>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</si>
  <si>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</si>
  <si>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</si>
  <si>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</si>
  <si>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</si>
  <si>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</si>
  <si>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</si>
  <si>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</si>
  <si>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</si>
  <si>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</si>
  <si>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</si>
  <si>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</si>
  <si>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</si>
  <si>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</si>
  <si>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</si>
  <si>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</si>
  <si>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</si>
  <si>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</si>
  <si>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</si>
  <si>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</si>
  <si>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</si>
  <si>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</si>
  <si>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</si>
  <si>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</si>
  <si>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</si>
  <si>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</si>
  <si>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</si>
  <si>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</si>
  <si>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</si>
  <si>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</si>
  <si>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</si>
  <si>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</si>
  <si>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</si>
  <si>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</si>
  <si>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</si>
  <si>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</si>
  <si>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</si>
  <si>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</si>
  <si>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</si>
  <si>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</si>
  <si>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</si>
  <si>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</si>
  <si>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</si>
  <si>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</si>
  <si>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</si>
  <si>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</si>
  <si>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</si>
  <si>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</si>
  <si>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</si>
  <si>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</si>
  <si>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</si>
  <si>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</si>
  <si>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</si>
  <si>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</si>
  <si>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</si>
  <si>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</si>
  <si>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</si>
  <si>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</si>
  <si>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</si>
  <si>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</si>
  <si>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</si>
  <si>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</si>
  <si>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</si>
  <si>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</si>
  <si>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</si>
  <si>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</si>
  <si>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</si>
  <si>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</si>
  <si>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</si>
  <si>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</si>
  <si>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</si>
  <si>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</si>
  <si>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</si>
  <si>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</si>
  <si>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</si>
  <si>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</si>
  <si>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</si>
  <si>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</si>
  <si>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</si>
  <si>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</si>
  <si>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</si>
  <si>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</si>
  <si>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</si>
  <si>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</si>
  <si>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</si>
  <si>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</si>
  <si>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</si>
  <si>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</si>
  <si>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</si>
  <si>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</si>
  <si>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</si>
  <si>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</si>
  <si>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</si>
  <si>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</si>
  <si>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</si>
  <si>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</si>
  <si>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</si>
  <si>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</si>
  <si>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</si>
  <si>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</si>
  <si>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</si>
  <si>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</si>
  <si>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</si>
  <si>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</si>
  <si>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</si>
  <si>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</si>
  <si>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</si>
  <si>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</si>
  <si>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</si>
  <si>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</si>
  <si>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</si>
  <si>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</si>
  <si>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</si>
  <si>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</si>
  <si>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</si>
  <si>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</si>
  <si>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</si>
  <si>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</si>
  <si>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</si>
  <si>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</si>
  <si>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</si>
  <si>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</si>
  <si>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</si>
  <si>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</si>
  <si>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</si>
  <si>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</si>
  <si>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</si>
  <si>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</si>
  <si>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</si>
  <si>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</si>
  <si>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</si>
  <si>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</si>
  <si>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</si>
  <si>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</si>
  <si>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</si>
  <si>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</si>
  <si>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</si>
  <si>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</si>
  <si>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</si>
  <si>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</si>
  <si>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</si>
  <si>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</si>
  <si>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</si>
  <si>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</si>
  <si>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</si>
  <si>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</si>
  <si>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</si>
  <si>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</si>
  <si>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</si>
  <si>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</si>
  <si>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</si>
  <si>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</si>
  <si>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</si>
  <si>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</si>
  <si>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</si>
  <si>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</si>
  <si>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</si>
  <si>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</si>
  <si>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</si>
  <si>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</si>
  <si>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</si>
  <si>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</si>
  <si>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</si>
  <si>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</si>
  <si>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</si>
  <si>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</si>
  <si>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</si>
  <si>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</si>
  <si>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</si>
  <si>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</si>
  <si>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</si>
  <si>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</si>
  <si>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</si>
  <si>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</si>
  <si>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</si>
  <si>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</si>
  <si>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</si>
  <si>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</si>
  <si>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</si>
  <si>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</si>
  <si>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</si>
  <si>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</si>
  <si>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</si>
  <si>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</si>
  <si>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</si>
  <si>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</si>
  <si>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</si>
  <si>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</si>
  <si>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</si>
  <si>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</si>
  <si>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</si>
  <si>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</si>
  <si>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</si>
  <si>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</si>
  <si>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</si>
  <si>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</si>
  <si>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</si>
  <si>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</si>
  <si>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</si>
  <si>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</si>
  <si>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</si>
  <si>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</si>
  <si>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</si>
  <si>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</si>
  <si>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</si>
  <si>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</si>
  <si>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</si>
  <si>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</si>
  <si>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</si>
  <si>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</si>
  <si>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</si>
  <si>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</si>
  <si>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</si>
  <si>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</si>
  <si>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</si>
  <si>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</si>
  <si>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</si>
  <si>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</si>
  <si>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</si>
  <si>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</si>
  <si>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</si>
  <si>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</si>
  <si>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</si>
  <si>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</si>
  <si>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</si>
  <si>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</si>
  <si>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</si>
  <si>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</si>
  <si>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</si>
  <si>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</si>
  <si>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</si>
  <si>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</si>
  <si>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</si>
  <si>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</si>
  <si>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</si>
  <si>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</si>
  <si>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</si>
  <si>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</si>
  <si>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</si>
  <si>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</si>
  <si>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</si>
  <si>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</si>
  <si>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</si>
  <si>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</si>
  <si>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</si>
  <si>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</si>
  <si>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</si>
  <si>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</si>
  <si>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</si>
  <si>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</si>
  <si>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</si>
  <si>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</si>
  <si>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</si>
  <si>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</si>
  <si>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</si>
  <si>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</si>
  <si>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</si>
  <si>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</si>
  <si>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</si>
  <si>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</si>
  <si>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</si>
  <si>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</si>
  <si>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</si>
  <si>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</si>
  <si>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</si>
  <si>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</si>
  <si>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</si>
  <si>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</si>
  <si>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</si>
  <si>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</si>
  <si>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</si>
  <si>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</si>
  <si>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</si>
  <si>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</si>
  <si>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</si>
  <si>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</si>
  <si>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</si>
  <si>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</si>
  <si>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</si>
  <si>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</si>
  <si>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</si>
  <si>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</si>
  <si>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</si>
  <si>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</si>
  <si>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</si>
  <si>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</si>
  <si>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</si>
  <si>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</si>
  <si>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</si>
  <si>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</si>
  <si>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</si>
  <si>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</si>
  <si>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</si>
  <si>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</si>
  <si>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</si>
  <si>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</si>
  <si>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</si>
  <si>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</si>
  <si>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</si>
  <si>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</si>
  <si>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</si>
  <si>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</si>
  <si>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</si>
  <si>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</si>
  <si>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</si>
  <si>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</si>
  <si>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</si>
  <si>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</si>
  <si>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</si>
  <si>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</si>
  <si>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</si>
  <si>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</si>
  <si>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</si>
  <si>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</si>
  <si>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</si>
  <si>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</si>
  <si>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</si>
  <si>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</si>
  <si>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</si>
  <si>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</si>
  <si>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</si>
  <si>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</si>
  <si>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</si>
  <si>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</si>
  <si>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</si>
  <si>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</si>
  <si>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</si>
  <si>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</si>
  <si>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</si>
  <si>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</si>
  <si>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</si>
  <si>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</si>
  <si>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</si>
  <si>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</si>
  <si>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</si>
  <si>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</si>
  <si>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</si>
  <si>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</si>
  <si>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</si>
  <si>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</si>
  <si>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</si>
  <si>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</si>
  <si>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</si>
  <si>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</si>
  <si>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</si>
  <si>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</si>
  <si>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</si>
  <si>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</si>
  <si>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</si>
  <si>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</si>
  <si>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</si>
  <si>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</si>
  <si>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</si>
  <si>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</si>
  <si>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</si>
  <si>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</si>
  <si>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</si>
  <si>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</si>
  <si>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</si>
  <si>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</si>
  <si>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</si>
  <si>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</si>
  <si>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</si>
  <si>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</si>
  <si>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</si>
  <si>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</si>
  <si>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</si>
  <si>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</si>
  <si>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</si>
  <si>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</si>
  <si>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</si>
  <si>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</si>
  <si>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</si>
  <si>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</si>
  <si>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</si>
  <si>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</si>
  <si>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</si>
  <si>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</si>
  <si>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</si>
  <si>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</si>
  <si>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</si>
  <si>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</si>
  <si>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</si>
  <si>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</si>
  <si>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</si>
  <si>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</si>
  <si>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</si>
  <si>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</si>
  <si>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</si>
  <si>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</si>
  <si>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</si>
  <si>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</si>
  <si>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</si>
  <si>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</si>
  <si>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</si>
  <si>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</si>
  <si>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</si>
  <si>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</si>
  <si>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</si>
  <si>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</si>
  <si>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</si>
  <si>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</si>
  <si>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</si>
  <si>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</si>
  <si>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</si>
  <si>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</si>
  <si>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</si>
  <si>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</si>
  <si>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</si>
  <si>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</si>
  <si>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</si>
  <si>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</si>
  <si>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</si>
  <si>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</si>
  <si>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</si>
  <si>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</si>
  <si>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</si>
  <si>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</si>
  <si>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</si>
  <si>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</si>
  <si>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</si>
  <si>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</si>
  <si>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</si>
  <si>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</si>
  <si>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</si>
  <si>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</si>
  <si>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</si>
  <si>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</si>
  <si>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</si>
  <si>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</si>
  <si>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</si>
  <si>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</si>
  <si>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</si>
  <si>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</si>
  <si>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</si>
  <si>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</si>
  <si>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</si>
  <si>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</si>
  <si>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</si>
  <si>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</si>
  <si>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</si>
  <si>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</si>
  <si>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</si>
  <si>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</si>
  <si>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</si>
  <si>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</si>
  <si>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</si>
  <si>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</si>
  <si>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</si>
  <si>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</si>
  <si>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</si>
  <si>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</si>
  <si>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</si>
  <si>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</si>
  <si>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</si>
  <si>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</si>
  <si>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</si>
  <si>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</si>
  <si>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</si>
  <si>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</si>
  <si>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</si>
  <si>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</si>
  <si>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</si>
  <si>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</si>
  <si>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</si>
  <si>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</si>
  <si>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</si>
  <si>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</si>
  <si>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</si>
  <si>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</si>
  <si>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</si>
  <si>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</si>
  <si>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</si>
  <si>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</si>
  <si>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</si>
  <si>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</si>
  <si>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</si>
  <si>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</si>
  <si>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</si>
  <si>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</si>
  <si>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</si>
  <si>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</si>
  <si>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</si>
  <si>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</si>
  <si>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</si>
  <si>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</si>
  <si>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</si>
  <si>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</si>
  <si>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</si>
  <si>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</si>
  <si>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</si>
  <si>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</si>
  <si>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</si>
  <si>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</si>
  <si>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</si>
  <si>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</si>
  <si>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</si>
  <si>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</si>
  <si>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</si>
  <si>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</si>
  <si>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</si>
  <si>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</si>
  <si>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</si>
  <si>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</si>
  <si>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</si>
  <si>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</si>
  <si>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</si>
  <si>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</si>
  <si>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</si>
  <si>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</si>
  <si>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</si>
  <si>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</si>
  <si>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</si>
  <si>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</si>
  <si>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</si>
  <si>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</si>
  <si>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</si>
  <si>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</si>
  <si>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</si>
  <si>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</si>
  <si>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</si>
  <si>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</si>
  <si>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</si>
  <si>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</si>
  <si>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</si>
  <si>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</si>
  <si>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</si>
  <si>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</si>
  <si>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</si>
  <si>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</si>
  <si>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</si>
  <si>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</si>
  <si>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</si>
  <si>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</si>
  <si>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</si>
  <si>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</si>
  <si>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</si>
  <si>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</si>
  <si>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</si>
  <si>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</si>
  <si>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</si>
  <si>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</si>
  <si>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</si>
  <si>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</si>
  <si>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</si>
  <si>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</si>
  <si>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</si>
  <si>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</si>
  <si>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</si>
  <si>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</si>
  <si>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</si>
  <si>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</si>
  <si>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</si>
  <si>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</si>
  <si>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</si>
  <si>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</si>
  <si>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</si>
  <si>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</si>
  <si>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</si>
  <si>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</si>
  <si>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</si>
  <si>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</si>
  <si>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</si>
  <si>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</si>
  <si>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</si>
  <si>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</si>
  <si>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</si>
  <si>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</si>
  <si>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</si>
  <si>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</si>
  <si>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</si>
  <si>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</si>
  <si>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</si>
  <si>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</si>
  <si>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</si>
  <si>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</si>
  <si>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</si>
  <si>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</si>
  <si>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</si>
  <si>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</si>
  <si>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</si>
  <si>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</si>
  <si>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</si>
  <si>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</si>
  <si>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</si>
  <si>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</si>
  <si>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</si>
  <si>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</si>
  <si>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</si>
  <si>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</si>
  <si>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</si>
  <si>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</si>
  <si>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</si>
  <si>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</si>
  <si>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</si>
  <si>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</si>
  <si>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</si>
  <si>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</si>
  <si>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</si>
  <si>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</si>
  <si>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</si>
  <si>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</si>
  <si>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</si>
  <si>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</si>
  <si>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</si>
  <si>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</si>
  <si>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</si>
  <si>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</si>
  <si>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</si>
  <si>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</si>
  <si>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</si>
  <si>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</si>
  <si>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</si>
  <si>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</si>
  <si>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</si>
  <si>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</si>
  <si>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</si>
  <si>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</si>
  <si>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</si>
  <si>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</si>
  <si>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</si>
  <si>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</si>
  <si>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</si>
  <si>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</si>
  <si>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</si>
  <si>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</si>
  <si>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</si>
  <si>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</si>
  <si>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</si>
  <si>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</si>
  <si>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</si>
  <si>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</si>
  <si>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</si>
  <si>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</si>
  <si>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</si>
  <si>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</si>
  <si>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</si>
  <si>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</si>
  <si>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</si>
  <si>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</si>
  <si>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</si>
  <si>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</si>
  <si>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</si>
  <si>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</si>
  <si>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</si>
  <si>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</si>
  <si>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</si>
  <si>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</si>
  <si>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</si>
  <si>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</si>
  <si>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</si>
  <si>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</si>
  <si>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</si>
  <si>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</si>
  <si>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</si>
  <si>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</si>
  <si>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</si>
  <si>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</si>
  <si>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</si>
  <si>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</si>
  <si>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</si>
  <si>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</si>
  <si>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</si>
  <si>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</si>
  <si>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</si>
  <si>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</si>
  <si>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</si>
  <si>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</si>
  <si>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</si>
  <si>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</si>
  <si>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</si>
  <si>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</si>
  <si>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</si>
  <si>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</si>
  <si>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</si>
  <si>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</si>
  <si>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</si>
  <si>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</si>
  <si>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</si>
  <si>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</si>
  <si>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</si>
  <si>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</si>
  <si>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</si>
  <si>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</si>
  <si>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</si>
  <si>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</si>
  <si>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</si>
  <si>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</si>
  <si>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</si>
  <si>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</si>
  <si>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</si>
  <si>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</si>
  <si>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</si>
  <si>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</si>
  <si>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</si>
  <si>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</si>
  <si>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</si>
  <si>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</si>
  <si>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</si>
  <si>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</si>
  <si>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</si>
  <si>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</si>
  <si>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</si>
  <si>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</si>
  <si>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</si>
  <si>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</si>
  <si>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</si>
  <si>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</si>
  <si>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</si>
  <si>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</si>
  <si>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</si>
  <si>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</si>
  <si>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</si>
  <si>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</si>
  <si>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</si>
  <si>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</si>
  <si>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</si>
  <si>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</si>
  <si>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</si>
  <si>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</si>
  <si>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</si>
  <si>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</si>
  <si>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</si>
  <si>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</si>
  <si>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</si>
  <si>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</si>
  <si>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</si>
  <si>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</si>
  <si>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</si>
  <si>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</si>
  <si>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</si>
  <si>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</si>
  <si>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</si>
  <si>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</si>
  <si>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</si>
  <si>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</si>
  <si>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</si>
  <si>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</si>
  <si>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</si>
  <si>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</si>
  <si>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</si>
  <si>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</si>
  <si>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</si>
  <si>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</si>
  <si>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</si>
  <si>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</si>
  <si>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</si>
  <si>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</si>
  <si>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</si>
  <si>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</si>
  <si>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</si>
  <si>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</si>
  <si>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</si>
  <si>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</si>
  <si>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</si>
  <si>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</si>
  <si>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</si>
  <si>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</si>
  <si>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</si>
  <si>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</si>
  <si>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</si>
  <si>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</si>
  <si>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</si>
  <si>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</si>
  <si>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</si>
  <si>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</si>
  <si>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</si>
  <si>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</si>
  <si>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</si>
  <si>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</si>
  <si>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</si>
  <si>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</si>
  <si>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</si>
  <si>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</si>
  <si>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</si>
  <si>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</si>
  <si>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</si>
  <si>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</si>
  <si>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</si>
  <si>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</si>
  <si>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</si>
  <si>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</si>
  <si>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</si>
  <si>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</si>
  <si>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</si>
  <si>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</si>
  <si>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</si>
  <si>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</si>
  <si>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</si>
  <si>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</si>
  <si>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</si>
  <si>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</si>
  <si>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</si>
  <si>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</si>
  <si>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</si>
  <si>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</si>
  <si>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</si>
  <si>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</si>
  <si>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</si>
  <si>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</si>
  <si>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</si>
  <si>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</si>
  <si>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</si>
  <si>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</si>
  <si>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</si>
  <si>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</si>
  <si>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</si>
  <si>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</si>
  <si>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</si>
  <si>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</si>
  <si>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</si>
  <si>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</si>
  <si>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</si>
  <si>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</si>
  <si>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</si>
  <si>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</si>
  <si>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</si>
  <si>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</si>
  <si>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</si>
  <si>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</si>
  <si>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</si>
  <si>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</si>
  <si>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</si>
  <si>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</si>
  <si>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</si>
  <si>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</si>
  <si>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</si>
  <si>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</si>
  <si>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</si>
  <si>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</si>
  <si>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</si>
  <si>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</si>
  <si>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</si>
  <si>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</si>
  <si>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</si>
  <si>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</si>
  <si>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</si>
  <si>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</si>
  <si>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</si>
  <si>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</si>
  <si>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</si>
  <si>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</si>
  <si>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</si>
  <si>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</si>
  <si>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</si>
  <si>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</si>
  <si>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</si>
  <si>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</si>
  <si>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</si>
  <si>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</si>
  <si>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</si>
  <si>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</si>
  <si>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</si>
  <si>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</si>
  <si>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</si>
  <si>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</si>
  <si>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</si>
  <si>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</si>
  <si>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</si>
  <si>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</si>
  <si>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</si>
  <si>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</si>
  <si>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</si>
  <si>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</si>
  <si>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</si>
  <si>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</si>
  <si>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</si>
  <si>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</si>
  <si>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</si>
  <si>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</si>
  <si>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</si>
  <si>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</si>
  <si>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</si>
  <si>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</si>
  <si>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</si>
  <si>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</si>
  <si>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</si>
  <si>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</si>
  <si>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</si>
  <si>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</si>
  <si>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</si>
  <si>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</si>
  <si>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</si>
  <si>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</si>
  <si>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</si>
  <si>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</si>
  <si>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</si>
  <si>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</si>
  <si>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</si>
  <si>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</si>
  <si>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</si>
  <si>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</si>
  <si>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</si>
  <si>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</si>
  <si>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</si>
  <si>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</si>
  <si>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</si>
  <si>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</si>
  <si>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</si>
  <si>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</si>
  <si>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</si>
  <si>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</si>
  <si>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</si>
  <si>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</si>
  <si>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</si>
  <si>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</si>
  <si>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</si>
  <si>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</si>
  <si>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</si>
  <si>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</si>
  <si>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</si>
  <si>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</si>
  <si>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</si>
  <si>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</si>
  <si>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</si>
  <si>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</si>
  <si>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</si>
  <si>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</si>
  <si>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</si>
  <si>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</si>
  <si>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</si>
  <si>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</si>
  <si>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</si>
  <si>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</si>
  <si>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</si>
  <si>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</si>
  <si>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</si>
  <si>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</si>
  <si>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</si>
  <si>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</si>
  <si>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</si>
  <si>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</si>
  <si>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</si>
  <si>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</si>
  <si>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</si>
  <si>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</si>
  <si>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</si>
  <si>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</si>
  <si>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</si>
  <si>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</si>
  <si>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</si>
  <si>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</si>
  <si>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</si>
  <si>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</si>
  <si>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</si>
  <si>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</si>
  <si>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</si>
  <si>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</si>
  <si>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</si>
  <si>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</si>
  <si>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</si>
  <si>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</si>
  <si>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</si>
  <si>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</si>
  <si>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</si>
  <si>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</si>
  <si>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</si>
  <si>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</si>
  <si>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</si>
  <si>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</si>
  <si>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</si>
  <si>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</si>
  <si>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</si>
  <si>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</si>
  <si>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</si>
  <si>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</si>
  <si>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</si>
  <si>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</si>
  <si>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</si>
  <si>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</si>
  <si>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</si>
  <si>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</si>
  <si>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</si>
  <si>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</si>
  <si>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</si>
  <si>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</si>
  <si>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</si>
  <si>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</si>
  <si>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</si>
  <si>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</si>
  <si>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</si>
  <si>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</si>
  <si>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</si>
  <si>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</si>
  <si>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</si>
  <si>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</si>
  <si>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</si>
  <si>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</si>
  <si>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</si>
  <si>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</si>
  <si>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</si>
  <si>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</si>
  <si>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</si>
  <si>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</si>
  <si>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</si>
  <si>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</si>
  <si>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</si>
  <si>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</si>
  <si>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</si>
  <si>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</si>
  <si>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</si>
  <si>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</si>
  <si>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</si>
  <si>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</si>
  <si>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</si>
  <si>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</si>
  <si>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</si>
  <si>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</si>
  <si>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</si>
  <si>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</si>
  <si>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</si>
  <si>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</si>
  <si>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</si>
  <si>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</si>
  <si>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</si>
  <si>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</si>
  <si>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</si>
  <si>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</si>
  <si>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</si>
  <si>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</si>
  <si>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</si>
  <si>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</si>
  <si>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</si>
  <si>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</si>
  <si>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</si>
  <si>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</si>
  <si>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</si>
  <si>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</si>
  <si>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</si>
  <si>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</si>
  <si>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</si>
  <si>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</si>
  <si>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</si>
  <si>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</si>
  <si>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</si>
  <si>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</si>
  <si>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</si>
  <si>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</si>
  <si>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</si>
  <si>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</si>
  <si>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</si>
  <si>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</si>
  <si>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</si>
  <si>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</si>
  <si>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</si>
  <si>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</si>
  <si>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</si>
  <si>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</si>
  <si>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</si>
  <si>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</si>
  <si>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</si>
  <si>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</si>
  <si>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</si>
  <si>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</si>
  <si>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</si>
  <si>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</si>
  <si>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</si>
  <si>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</si>
  <si>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</si>
  <si>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</si>
  <si>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</si>
  <si>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</si>
  <si>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</si>
  <si>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</si>
  <si>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</si>
  <si>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</si>
  <si>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</si>
  <si>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</si>
  <si>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</si>
  <si>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</si>
  <si>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</si>
  <si>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</si>
  <si>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</si>
  <si>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</si>
  <si>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</si>
  <si>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</si>
  <si>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</si>
  <si>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</si>
  <si>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</si>
  <si>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</si>
  <si>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</si>
  <si>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</si>
  <si>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</si>
  <si>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</si>
  <si>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</si>
  <si>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</si>
  <si>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</si>
  <si>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</si>
  <si>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</si>
  <si>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</si>
  <si>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</si>
  <si>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</si>
  <si>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</si>
  <si>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</si>
  <si>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</si>
  <si>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</si>
  <si>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</si>
  <si>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</si>
  <si>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</si>
  <si>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</si>
  <si>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</si>
  <si>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</si>
  <si>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</si>
  <si>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</si>
  <si>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</si>
  <si>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</si>
  <si>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</si>
  <si>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</si>
  <si>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</si>
  <si>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</si>
  <si>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</si>
  <si>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</si>
  <si>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</si>
  <si>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</si>
  <si>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</si>
  <si>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</si>
  <si>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</si>
  <si>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</si>
  <si>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</si>
  <si>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</si>
  <si>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</si>
  <si>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</si>
  <si>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</si>
  <si>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</si>
  <si>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</si>
  <si>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</si>
  <si>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</si>
  <si>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</si>
  <si>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</si>
  <si>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</si>
  <si>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</si>
  <si>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</si>
  <si>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</si>
  <si>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</si>
  <si>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</si>
  <si>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</si>
  <si>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</si>
  <si>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</si>
  <si>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</si>
  <si>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</si>
  <si>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</si>
  <si>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</si>
  <si>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</si>
  <si>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</si>
  <si>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</si>
  <si>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</si>
  <si>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</si>
  <si>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</si>
  <si>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</si>
  <si>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</si>
  <si>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</si>
  <si>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</si>
  <si>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</si>
  <si>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</si>
  <si>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</si>
  <si>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</si>
  <si>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</si>
  <si>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</si>
  <si>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</si>
  <si>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</si>
  <si>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</si>
  <si>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</si>
  <si>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</si>
  <si>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</si>
  <si>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</si>
  <si>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</si>
  <si>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</si>
  <si>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</si>
  <si>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</si>
  <si>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</si>
  <si>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</si>
  <si>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</si>
  <si>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</si>
  <si>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</si>
  <si>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</si>
  <si>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</si>
  <si>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</si>
  <si>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</si>
  <si>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</si>
  <si>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</si>
  <si>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</si>
  <si>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</si>
  <si>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</si>
  <si>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</si>
  <si>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</si>
  <si>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</si>
  <si>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</si>
  <si>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</si>
  <si>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</si>
  <si>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</si>
  <si>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</si>
  <si>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</si>
  <si>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</si>
  <si>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</si>
  <si>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</si>
  <si>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</si>
  <si>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</si>
  <si>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</si>
  <si>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</si>
  <si>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</si>
  <si>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</si>
  <si>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</si>
  <si>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</si>
  <si>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</si>
  <si>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</si>
  <si>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</si>
  <si>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</si>
  <si>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</si>
  <si>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</si>
  <si>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</si>
  <si>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</si>
  <si>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</si>
  <si>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</si>
  <si>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</si>
  <si>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</si>
  <si>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</si>
  <si>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</si>
  <si>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</si>
  <si>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</si>
  <si>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</si>
  <si>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</si>
  <si>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</si>
  <si>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</si>
  <si>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</si>
  <si>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</si>
  <si>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</si>
  <si>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</si>
  <si>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</si>
  <si>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</si>
  <si>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</si>
  <si>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</si>
  <si>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</si>
  <si>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</si>
  <si>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</si>
  <si>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</si>
  <si>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</si>
  <si>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</si>
  <si>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</si>
  <si>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</si>
  <si>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</si>
  <si>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</si>
  <si>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</si>
  <si>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</si>
  <si>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</si>
  <si>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</si>
  <si>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</si>
  <si>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</si>
  <si>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</si>
  <si>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</si>
  <si>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</si>
  <si>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</si>
  <si>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</si>
  <si>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</si>
  <si>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</si>
  <si>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</si>
  <si>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</si>
  <si>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</si>
  <si>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</si>
  <si>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</si>
  <si>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</si>
  <si>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</si>
  <si>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</si>
  <si>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</si>
  <si>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</si>
  <si>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</si>
  <si>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</si>
  <si>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</si>
  <si>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</si>
  <si>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</si>
  <si>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</si>
  <si>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</si>
  <si>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</si>
  <si>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</si>
  <si>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</si>
  <si>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</si>
  <si>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</si>
  <si>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</si>
  <si>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</si>
  <si>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</si>
  <si>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</si>
  <si>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</si>
  <si>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</si>
  <si>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</si>
  <si>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</si>
  <si>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</si>
  <si>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</si>
  <si>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</si>
  <si>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</si>
  <si>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</si>
  <si>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</si>
  <si>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</si>
  <si>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</si>
  <si>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</si>
  <si>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</si>
  <si>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</si>
  <si>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</si>
  <si>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</si>
  <si>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</si>
  <si>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</si>
  <si>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</si>
  <si>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</si>
  <si>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</si>
  <si>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</si>
  <si>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</si>
  <si>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</si>
  <si>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</si>
  <si>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</si>
  <si>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</si>
  <si>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</si>
  <si>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</si>
  <si>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</si>
  <si>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</si>
  <si>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</si>
  <si>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</si>
  <si>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</si>
  <si>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</si>
  <si>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</si>
  <si>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</si>
  <si>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</si>
  <si>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</si>
  <si>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</si>
  <si>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</si>
  <si>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</si>
  <si>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</si>
  <si>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</si>
  <si>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</si>
  <si>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</si>
  <si>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</si>
  <si>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</si>
  <si>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</si>
  <si>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</si>
  <si>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</si>
  <si>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</si>
  <si>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</si>
  <si>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</si>
  <si>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</si>
  <si>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</si>
  <si>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</si>
  <si>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</si>
  <si>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</si>
  <si>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</si>
  <si>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</si>
  <si>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</si>
  <si>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</si>
  <si>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</si>
  <si>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</si>
  <si>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</si>
  <si>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</si>
  <si>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</si>
  <si>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</si>
  <si>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</si>
  <si>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</si>
  <si>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</si>
  <si>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</si>
  <si>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</si>
  <si>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</si>
  <si>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</si>
  <si>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</si>
  <si>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</si>
  <si>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</si>
  <si>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</si>
  <si>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</si>
  <si>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</si>
  <si>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</si>
  <si>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</si>
  <si>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</si>
  <si>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</si>
  <si>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</si>
  <si>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</si>
  <si>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</si>
  <si>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</si>
  <si>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</si>
  <si>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</si>
  <si>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</si>
  <si>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</si>
  <si>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</si>
  <si>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</si>
  <si>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</si>
  <si>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</si>
  <si>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</si>
  <si>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</si>
  <si>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</si>
  <si>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</si>
  <si>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</si>
  <si>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</si>
  <si>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</si>
  <si>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</si>
  <si>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</si>
  <si>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</si>
  <si>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</si>
  <si>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</si>
  <si>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</si>
  <si>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</si>
  <si>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</si>
  <si>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</si>
  <si>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</si>
  <si>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</si>
  <si>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</si>
  <si>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</si>
  <si>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</si>
  <si>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</si>
  <si>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</si>
  <si>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</si>
  <si>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</si>
  <si>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</si>
  <si>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</si>
  <si>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</si>
  <si>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</si>
  <si>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</si>
  <si>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</si>
  <si>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</si>
  <si>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</si>
  <si>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</si>
  <si>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</si>
  <si>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</si>
  <si>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</si>
  <si>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</si>
  <si>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</si>
  <si>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</si>
  <si>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</si>
  <si>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</si>
  <si>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</si>
  <si>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</si>
  <si>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</si>
  <si>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</si>
  <si>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</si>
  <si>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</si>
  <si>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</si>
  <si>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</si>
  <si>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</si>
  <si>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</si>
  <si>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</si>
  <si>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</si>
  <si>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</si>
  <si>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</si>
  <si>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</si>
  <si>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</si>
  <si>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</si>
  <si>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</si>
  <si>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</si>
  <si>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</si>
  <si>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</si>
  <si>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</si>
  <si>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</si>
  <si>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</si>
  <si>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</si>
  <si>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</si>
  <si>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</si>
  <si>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</si>
  <si>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</si>
  <si>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</si>
  <si>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</si>
  <si>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</si>
  <si>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</si>
  <si>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</si>
  <si>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</si>
  <si>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</si>
  <si>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</si>
  <si>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</si>
  <si>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</si>
  <si>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</si>
  <si>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</si>
  <si>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</si>
  <si>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</si>
  <si>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</si>
  <si>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</si>
  <si>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</si>
  <si>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</si>
  <si>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</si>
  <si>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</si>
  <si>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</si>
  <si>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</si>
  <si>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</si>
  <si>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</si>
  <si>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</si>
  <si>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</si>
  <si>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</si>
  <si>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</si>
  <si>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</si>
  <si>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</si>
  <si>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</si>
  <si>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</si>
  <si>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</si>
  <si>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</si>
  <si>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</si>
  <si>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</si>
  <si>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</si>
  <si>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</si>
  <si>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</si>
  <si>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</si>
  <si>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</si>
  <si>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</si>
  <si>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</si>
  <si>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</si>
  <si>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</si>
  <si>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</si>
  <si>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</si>
  <si>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</si>
  <si>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</si>
  <si>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</si>
  <si>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</si>
  <si>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</si>
  <si>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</si>
  <si>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</si>
  <si>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</si>
  <si>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</si>
  <si>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</si>
  <si>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</si>
  <si>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</si>
  <si>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</si>
  <si>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</si>
  <si>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</si>
  <si>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</si>
  <si>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</si>
  <si>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</si>
  <si>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</si>
  <si>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</si>
  <si>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</si>
  <si>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</si>
  <si>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</si>
  <si>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</si>
  <si>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</si>
  <si>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</si>
  <si>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</si>
  <si>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</si>
  <si>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</si>
  <si>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</si>
  <si>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</si>
  <si>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</si>
  <si>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</si>
  <si>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</si>
  <si>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</si>
  <si>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</si>
  <si>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</si>
  <si>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</si>
  <si>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</si>
  <si>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</si>
  <si>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</si>
  <si>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</si>
  <si>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</si>
  <si>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</si>
  <si>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</si>
  <si>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</si>
  <si>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</si>
  <si>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</si>
  <si>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</si>
  <si>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</si>
  <si>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</si>
  <si>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</si>
  <si>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</si>
  <si>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</si>
  <si>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</si>
  <si>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</si>
  <si>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</si>
  <si>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</si>
  <si>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</si>
  <si>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</si>
  <si>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</si>
  <si>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</si>
  <si>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</si>
  <si>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</si>
  <si>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</si>
  <si>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</si>
  <si>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</si>
  <si>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</si>
  <si>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</si>
  <si>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</si>
  <si>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</si>
  <si>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</si>
  <si>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</si>
  <si>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</si>
  <si>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</si>
  <si>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</si>
  <si>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</si>
  <si>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</si>
  <si>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</si>
  <si>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</si>
  <si>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</si>
  <si>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</si>
  <si>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</si>
  <si>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</si>
  <si>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</si>
  <si>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</si>
  <si>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</si>
  <si>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</si>
  <si>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</si>
  <si>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</si>
  <si>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</si>
  <si>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</si>
  <si>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</si>
  <si>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</si>
  <si>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</si>
  <si>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</si>
  <si>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</si>
  <si>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</si>
  <si>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</si>
  <si>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</si>
  <si>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</si>
  <si>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</si>
  <si>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</si>
  <si>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</si>
  <si>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</si>
  <si>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</si>
  <si>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</si>
  <si>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</si>
  <si>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</si>
  <si>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</si>
  <si>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</si>
  <si>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</si>
  <si>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</si>
  <si>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</si>
  <si>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</si>
  <si>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</si>
  <si>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</si>
  <si>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</si>
  <si>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</si>
  <si>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</si>
  <si>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</si>
  <si>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</si>
  <si>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</si>
  <si>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</si>
  <si>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</si>
  <si>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</si>
  <si>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</si>
  <si>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</si>
  <si>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</si>
  <si>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</si>
  <si>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</si>
  <si>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</si>
  <si>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</si>
  <si>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</si>
  <si>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</si>
  <si>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</si>
  <si>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</si>
  <si>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</si>
  <si>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</si>
  <si>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</si>
  <si>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</si>
  <si>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</si>
  <si>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</si>
  <si>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</si>
  <si>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</si>
  <si>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</si>
  <si>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</si>
  <si>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</si>
  <si>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</si>
  <si>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</si>
  <si>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</si>
  <si>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</si>
  <si>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</si>
  <si>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</si>
  <si>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</si>
  <si>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</si>
  <si>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</si>
  <si>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</si>
  <si>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</si>
  <si>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</si>
  <si>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</si>
  <si>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</si>
  <si>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</si>
  <si>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</si>
  <si>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</si>
  <si>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</si>
  <si>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</si>
  <si>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</si>
  <si>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</si>
  <si>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</si>
  <si>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</si>
  <si>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</si>
  <si>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</si>
  <si>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</si>
  <si>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</si>
  <si>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</si>
  <si>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</si>
  <si>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</si>
  <si>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</si>
  <si>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</si>
  <si>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</si>
  <si>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</si>
  <si>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</si>
  <si>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</si>
  <si>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</si>
  <si>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</si>
  <si>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</si>
  <si>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</si>
  <si>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</si>
  <si>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</si>
  <si>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</si>
  <si>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</si>
  <si>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</si>
  <si>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</si>
  <si>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</si>
  <si>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</si>
  <si>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</si>
  <si>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</si>
  <si>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</si>
  <si>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</si>
  <si>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</si>
  <si>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</si>
  <si>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</si>
  <si>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</si>
  <si>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</si>
  <si>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</si>
  <si>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</si>
  <si>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</si>
  <si>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</si>
  <si>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</si>
  <si>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</si>
  <si>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</si>
  <si>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</si>
  <si>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</si>
  <si>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</si>
  <si>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</si>
  <si>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</si>
  <si>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</si>
  <si>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</si>
  <si>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</si>
  <si>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</si>
  <si>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</si>
  <si>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</si>
  <si>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</si>
  <si>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</si>
  <si>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</si>
  <si>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</si>
  <si>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</si>
  <si>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</si>
  <si>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</si>
  <si>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</si>
  <si>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</si>
  <si>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</si>
  <si>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</si>
  <si>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</si>
  <si>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</si>
  <si>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</si>
  <si>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</si>
  <si>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</si>
  <si>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</si>
  <si>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</si>
  <si>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</si>
  <si>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</si>
  <si>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</si>
  <si>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</si>
  <si>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</si>
  <si>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</si>
  <si>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</si>
  <si>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</si>
  <si>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</si>
  <si>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</si>
  <si>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</si>
  <si>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</si>
  <si>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</si>
  <si>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</si>
  <si>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</si>
  <si>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</si>
  <si>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</si>
  <si>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</si>
  <si>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</si>
  <si>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</si>
  <si>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</si>
  <si>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</si>
  <si>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</si>
  <si>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</si>
  <si>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</si>
  <si>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</si>
  <si>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</si>
  <si>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</si>
  <si>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</si>
  <si>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</si>
  <si>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</si>
  <si>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</si>
  <si>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</si>
  <si>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</si>
  <si>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</si>
  <si>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</si>
  <si>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</si>
  <si>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</si>
  <si>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</si>
  <si>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</si>
  <si>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</si>
  <si>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</si>
  <si>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</si>
  <si>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</si>
  <si>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</si>
  <si>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</si>
  <si>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</si>
  <si>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</si>
  <si>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</si>
  <si>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</si>
  <si>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</si>
  <si>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</si>
  <si>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</si>
  <si>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</si>
  <si>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</si>
  <si>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</si>
  <si>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</si>
  <si>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</si>
  <si>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</si>
  <si>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</si>
  <si>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</si>
  <si>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</si>
  <si>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</si>
  <si>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</si>
  <si>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</si>
  <si>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</si>
  <si>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</si>
  <si>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</si>
  <si>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</si>
  <si>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</si>
  <si>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</si>
  <si>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</si>
  <si>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</si>
  <si>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</si>
  <si>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</si>
  <si>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</si>
  <si>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</si>
  <si>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</si>
  <si>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</si>
  <si>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</si>
  <si>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</si>
  <si>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</si>
  <si>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</si>
  <si>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</si>
  <si>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</si>
  <si>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</si>
  <si>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</si>
  <si>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</si>
  <si>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</si>
  <si>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</si>
  <si>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</si>
  <si>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</si>
  <si>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</si>
  <si>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</si>
  <si>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</si>
  <si>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</si>
  <si>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</si>
  <si>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</si>
  <si>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</si>
  <si>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</si>
  <si>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</si>
  <si>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</si>
  <si>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</si>
  <si>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</si>
  <si>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</si>
  <si>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</si>
  <si>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</si>
  <si>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</si>
  <si>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</si>
  <si>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</si>
  <si>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</si>
  <si>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</si>
  <si>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</si>
  <si>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</si>
  <si>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</si>
  <si>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</si>
  <si>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</si>
  <si>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</si>
  <si>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</si>
  <si>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</si>
  <si>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</si>
  <si>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</si>
  <si>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</si>
  <si>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</si>
  <si>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</si>
  <si>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</si>
  <si>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</si>
  <si>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</si>
  <si>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</si>
  <si>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</si>
  <si>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</si>
  <si>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</si>
  <si>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</si>
  <si>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</si>
  <si>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</si>
  <si>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</si>
  <si>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</si>
  <si>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</si>
  <si>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</si>
  <si>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</si>
  <si>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</si>
  <si>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</si>
  <si>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</si>
  <si>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</si>
  <si>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</si>
  <si>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</si>
  <si>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</si>
  <si>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</si>
  <si>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</si>
  <si>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</si>
  <si>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</si>
  <si>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</si>
  <si>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</si>
  <si>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</si>
  <si>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</si>
  <si>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</si>
  <si>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</si>
  <si>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</si>
  <si>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</si>
  <si>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</si>
  <si>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</si>
  <si>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</si>
  <si>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</si>
  <si>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</si>
  <si>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</si>
  <si>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</si>
  <si>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</si>
  <si>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</si>
  <si>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</si>
  <si>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</si>
  <si>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</si>
  <si>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</si>
  <si>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</si>
  <si>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</si>
  <si>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</si>
  <si>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</si>
  <si>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</si>
  <si>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</si>
  <si>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</si>
  <si>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</si>
  <si>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</si>
  <si>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</si>
  <si>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</si>
  <si>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</si>
  <si>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</si>
  <si>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</si>
  <si>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</si>
  <si>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</si>
  <si>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</si>
  <si>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</si>
  <si>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</si>
  <si>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</si>
  <si>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</si>
  <si>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</si>
  <si>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</si>
  <si>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</si>
  <si>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</si>
  <si>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</si>
  <si>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</si>
  <si>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</si>
  <si>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</si>
  <si>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</si>
  <si>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</si>
  <si>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</si>
  <si>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</si>
  <si>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</si>
  <si>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</si>
  <si>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</si>
  <si>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</si>
  <si>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</si>
  <si>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</si>
  <si>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</si>
  <si>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</si>
  <si>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</si>
  <si>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</si>
  <si>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</si>
  <si>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</si>
  <si>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</si>
  <si>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</si>
  <si>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</si>
  <si>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</si>
  <si>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</si>
  <si>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</si>
  <si>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</si>
  <si>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</si>
  <si>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</si>
  <si>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</si>
  <si>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</si>
  <si>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</si>
  <si>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</si>
  <si>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</si>
  <si>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</si>
  <si>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</si>
  <si>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</si>
  <si>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</si>
  <si>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</si>
  <si>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</si>
  <si>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</si>
  <si>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</si>
  <si>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</si>
  <si>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</si>
  <si>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</si>
  <si>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</si>
  <si>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</si>
  <si>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</si>
  <si>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</si>
  <si>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</si>
  <si>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</si>
  <si>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</si>
  <si>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</si>
  <si>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</si>
  <si>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</si>
  <si>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</si>
  <si>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</si>
  <si>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</si>
  <si>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</si>
  <si>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</si>
  <si>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</si>
  <si>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</si>
  <si>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</si>
  <si>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</si>
  <si>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</si>
  <si>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</si>
  <si>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</si>
  <si>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</si>
  <si>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</si>
  <si>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</si>
  <si>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</si>
  <si>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</si>
  <si>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</si>
  <si>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</si>
  <si>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</si>
  <si>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</si>
  <si>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</si>
  <si>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</si>
  <si>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</si>
  <si>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</si>
  <si>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</si>
  <si>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</si>
  <si>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</si>
  <si>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</si>
  <si>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</si>
  <si>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</si>
  <si>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</si>
  <si>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</si>
  <si>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</si>
  <si>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</si>
  <si>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</si>
  <si>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</si>
  <si>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</si>
  <si>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</si>
  <si>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</si>
  <si>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</si>
  <si>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</si>
  <si>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</si>
  <si>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</si>
  <si>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</si>
  <si>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</si>
  <si>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</si>
  <si>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</si>
  <si>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</si>
  <si>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</si>
  <si>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</si>
  <si>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</si>
  <si>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</si>
  <si>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</si>
  <si>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</si>
  <si>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</si>
  <si>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</si>
  <si>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</si>
  <si>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</si>
  <si>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</si>
  <si>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</si>
  <si>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</si>
  <si>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</si>
  <si>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</si>
  <si>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</si>
  <si>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</si>
  <si>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</si>
  <si>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</si>
  <si>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</si>
  <si>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</si>
  <si>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</si>
  <si>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</si>
  <si>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</si>
  <si>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</si>
  <si>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</si>
  <si>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</si>
  <si>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</si>
  <si>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</si>
  <si>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</si>
  <si>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</si>
  <si>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</si>
  <si>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</si>
  <si>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</si>
  <si>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</si>
  <si>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</si>
  <si>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</si>
  <si>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</si>
  <si>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</si>
  <si>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</si>
  <si>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</si>
  <si>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</si>
  <si>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</si>
  <si>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</si>
  <si>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</si>
  <si>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</si>
  <si>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</si>
  <si>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</si>
  <si>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</si>
  <si>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</si>
  <si>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</si>
  <si>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</si>
  <si>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</si>
  <si>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</si>
  <si>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</si>
  <si>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</si>
  <si>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</si>
  <si>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</si>
  <si>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</si>
  <si>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</si>
  <si>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</si>
  <si>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</si>
  <si>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</si>
  <si>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</si>
  <si>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</si>
  <si>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</si>
  <si>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</si>
  <si>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</si>
  <si>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</si>
  <si>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</si>
  <si>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</si>
  <si>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</si>
  <si>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</si>
  <si>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</si>
  <si>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</si>
  <si>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</si>
  <si>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</si>
  <si>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</si>
  <si>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</si>
  <si>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</si>
  <si>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</si>
  <si>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</si>
  <si>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</si>
  <si>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</si>
  <si>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</si>
  <si>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</si>
  <si>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</si>
  <si>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</si>
  <si>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</si>
  <si>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</si>
  <si>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</si>
  <si>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</si>
  <si>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</si>
  <si>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</si>
  <si>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</si>
  <si>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</si>
  <si>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</si>
  <si>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</si>
  <si>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</si>
  <si>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</si>
  <si>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</si>
  <si>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</si>
  <si>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</si>
  <si>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</si>
  <si>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</si>
  <si>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</si>
  <si>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</si>
  <si>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</si>
  <si>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</si>
  <si>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</si>
  <si>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</si>
  <si>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</si>
  <si>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</si>
  <si>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</si>
  <si>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</si>
  <si>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</si>
  <si>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</si>
  <si>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</si>
  <si>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</si>
  <si>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</si>
  <si>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</si>
  <si>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</si>
  <si>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</si>
  <si>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</si>
  <si>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</si>
  <si>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</si>
  <si>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</si>
  <si>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</si>
  <si>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</si>
  <si>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</si>
  <si>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</si>
  <si>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</si>
  <si>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</si>
  <si>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</si>
  <si>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</si>
  <si>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</si>
  <si>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</si>
  <si>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</si>
  <si>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</si>
  <si>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</si>
  <si>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</si>
  <si>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</si>
  <si>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</si>
  <si>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</si>
  <si>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</si>
  <si>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</si>
  <si>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</si>
  <si>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</si>
  <si>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</si>
  <si>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</si>
  <si>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</si>
  <si>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</si>
  <si>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</si>
  <si>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</si>
  <si>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</si>
  <si>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</si>
  <si>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</si>
  <si>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</si>
  <si>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</si>
  <si>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</si>
  <si>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</si>
  <si>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</si>
  <si>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</si>
  <si>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</si>
  <si>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</si>
  <si>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</si>
  <si>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</si>
  <si>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</si>
  <si>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</si>
  <si>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</si>
  <si>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</si>
  <si>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</si>
  <si>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</si>
  <si>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</si>
  <si>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</si>
  <si>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</si>
  <si>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</si>
  <si>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</si>
  <si>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</si>
  <si>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</si>
  <si>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</si>
  <si>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</si>
  <si>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</si>
  <si>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</si>
  <si>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</si>
  <si>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</si>
  <si>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</si>
  <si>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</si>
  <si>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</si>
  <si>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</si>
  <si>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</si>
  <si>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</si>
  <si>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</si>
  <si>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</si>
  <si>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</si>
  <si>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</si>
  <si>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</si>
  <si>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</si>
  <si>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</si>
  <si>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</si>
  <si>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</si>
  <si>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</si>
  <si>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</si>
  <si>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</si>
  <si>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</si>
  <si>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</si>
  <si>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</si>
  <si>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</si>
  <si>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</si>
  <si>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</si>
  <si>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</si>
  <si>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</si>
  <si>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</si>
  <si>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</si>
  <si>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</si>
  <si>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</si>
  <si>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</si>
  <si>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</si>
  <si>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</si>
  <si>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</si>
  <si>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</si>
  <si>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</si>
  <si>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</si>
  <si>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</si>
  <si>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</si>
  <si>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</si>
  <si>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</si>
  <si>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</si>
  <si>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</si>
  <si>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</si>
  <si>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</si>
  <si>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</si>
  <si>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</si>
  <si>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</si>
  <si>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</si>
  <si>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</si>
  <si>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</si>
  <si>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</si>
  <si>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</si>
  <si>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</si>
  <si>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</si>
  <si>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</si>
  <si>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</si>
  <si>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</si>
  <si>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</si>
  <si>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</si>
  <si>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</si>
  <si>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</si>
  <si>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</si>
  <si>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</si>
  <si>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</si>
  <si>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</si>
  <si>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</si>
  <si>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</si>
  <si>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</si>
  <si>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</si>
  <si>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</si>
  <si>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</si>
  <si>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</si>
  <si>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</si>
  <si>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</si>
  <si>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</si>
  <si>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</si>
  <si>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</si>
  <si>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</si>
  <si>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</si>
  <si>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</si>
  <si>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</si>
  <si>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</si>
  <si>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</si>
  <si>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</si>
  <si>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</si>
  <si>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</si>
  <si>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</si>
  <si>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</si>
  <si>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</si>
  <si>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</si>
  <si>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</si>
  <si>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</si>
  <si>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</si>
  <si>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</si>
  <si>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</si>
  <si>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</si>
  <si>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</si>
  <si>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</si>
  <si>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</si>
  <si>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</si>
  <si>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</si>
  <si>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</si>
  <si>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</si>
  <si>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</si>
  <si>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</si>
  <si>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</si>
  <si>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</si>
  <si>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</si>
  <si>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</si>
  <si>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</si>
  <si>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</si>
  <si>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</si>
  <si>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</si>
  <si>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</si>
  <si>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</si>
  <si>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</si>
  <si>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</si>
  <si>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</si>
  <si>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</si>
  <si>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</si>
  <si>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</si>
  <si>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</si>
  <si>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</si>
  <si>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</si>
  <si>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</si>
  <si>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</si>
  <si>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</si>
  <si>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</si>
  <si>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</si>
  <si>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</si>
  <si>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</si>
  <si>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</si>
  <si>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</si>
  <si>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</si>
  <si>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</si>
  <si>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</si>
  <si>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</si>
  <si>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</si>
  <si>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</si>
  <si>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</si>
  <si>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</si>
  <si>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</si>
  <si>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</si>
  <si>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</si>
  <si>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</si>
  <si>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</si>
  <si>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</si>
  <si>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</si>
  <si>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</si>
  <si>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</si>
  <si>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</si>
  <si>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</si>
  <si>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</si>
  <si>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</si>
  <si>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</si>
  <si>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</si>
  <si>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</si>
  <si>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</si>
  <si>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</si>
  <si>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</si>
  <si>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</si>
  <si>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</si>
  <si>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</si>
  <si>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</si>
  <si>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</si>
  <si>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</si>
  <si>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</si>
  <si>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</si>
  <si>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</si>
  <si>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</si>
  <si>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</si>
  <si>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</si>
  <si>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</si>
  <si>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</si>
  <si>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</si>
  <si>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</si>
  <si>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</si>
  <si>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</si>
  <si>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</si>
  <si>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</si>
  <si>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</si>
  <si>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</si>
  <si>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</si>
  <si>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</si>
  <si>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</si>
  <si>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</si>
  <si>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</si>
  <si>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</si>
  <si>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</si>
  <si>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</si>
  <si>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</si>
  <si>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</si>
  <si>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</si>
  <si>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</si>
  <si>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</si>
  <si>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</si>
  <si>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</si>
  <si>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</si>
  <si>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</si>
  <si>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</si>
  <si>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</si>
  <si>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</si>
  <si>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</si>
  <si>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</si>
  <si>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</si>
  <si>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</si>
  <si>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</si>
  <si>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</si>
  <si>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</si>
  <si>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</si>
  <si>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</si>
  <si>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</si>
  <si>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</si>
  <si>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</si>
  <si>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</si>
  <si>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</si>
  <si>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</si>
  <si>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</si>
  <si>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</si>
  <si>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</si>
  <si>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</si>
  <si>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</si>
  <si>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</si>
  <si>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</si>
  <si>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</si>
  <si>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</si>
  <si>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</si>
  <si>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</si>
  <si>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</si>
  <si>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</si>
  <si>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</si>
  <si>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</si>
  <si>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</si>
  <si>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</si>
  <si>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</si>
  <si>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</si>
  <si>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</si>
  <si>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</si>
  <si>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</si>
  <si>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</si>
  <si>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</si>
  <si>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</si>
  <si>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</si>
  <si>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</si>
  <si>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</si>
  <si>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</si>
  <si>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</si>
  <si>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</si>
  <si>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</si>
  <si>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</si>
  <si>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</si>
  <si>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</si>
  <si>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</si>
  <si>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</si>
  <si>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</si>
  <si>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</si>
  <si>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</si>
  <si>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</si>
  <si>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</si>
  <si>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</si>
  <si>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</si>
  <si>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</si>
  <si>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</si>
  <si>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</si>
  <si>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</si>
  <si>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</si>
  <si>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</si>
  <si>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</si>
  <si>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</si>
  <si>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</si>
  <si>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</si>
  <si>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</si>
  <si>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</si>
  <si>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</si>
  <si>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</si>
  <si>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</si>
  <si>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</si>
  <si>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</si>
  <si>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</si>
  <si>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</si>
  <si>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</si>
  <si>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</si>
  <si>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</si>
  <si>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</si>
  <si>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</si>
  <si>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</si>
  <si>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</si>
  <si>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</si>
  <si>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</si>
  <si>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</si>
  <si>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</si>
  <si>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</si>
  <si>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</si>
  <si>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</si>
  <si>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</si>
  <si>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</si>
  <si>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</si>
  <si>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</si>
  <si>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</si>
  <si>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</si>
  <si>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</si>
  <si>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</si>
  <si>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</si>
  <si>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</si>
  <si>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</si>
  <si>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</si>
  <si>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</si>
  <si>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</si>
  <si>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</si>
  <si>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</si>
  <si>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</si>
  <si>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</si>
  <si>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</si>
  <si>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</si>
  <si>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</si>
  <si>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</si>
  <si>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</si>
  <si>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</si>
  <si>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</si>
  <si>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</si>
  <si>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</si>
  <si>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</si>
  <si>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</si>
  <si>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</si>
  <si>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</si>
  <si>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</si>
  <si>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</si>
  <si>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</si>
  <si>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</si>
  <si>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</si>
  <si>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</si>
  <si>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</si>
  <si>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</si>
  <si>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</si>
  <si>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</si>
  <si>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</si>
  <si>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</si>
  <si>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</si>
  <si>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</si>
  <si>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</si>
  <si>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</si>
  <si>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</si>
  <si>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</si>
  <si>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</si>
  <si>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</si>
  <si>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</si>
  <si>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</si>
  <si>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</si>
  <si>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</si>
  <si>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</si>
  <si>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</si>
  <si>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</si>
  <si>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</si>
  <si>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</si>
  <si>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</si>
  <si>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</si>
  <si>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</si>
  <si>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</si>
  <si>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</si>
  <si>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</si>
  <si>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</si>
  <si>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</si>
  <si>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</si>
  <si>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</si>
  <si>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</si>
  <si>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</si>
  <si>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</si>
  <si>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</si>
  <si>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</si>
  <si>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</si>
  <si>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</si>
  <si>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</si>
  <si>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</si>
  <si>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</si>
  <si>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</si>
  <si>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</si>
  <si>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</si>
  <si>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</si>
  <si>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</si>
  <si>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</si>
  <si>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</si>
  <si>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</si>
  <si>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</si>
  <si>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</si>
  <si>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</si>
  <si>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</si>
  <si>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</si>
  <si>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</si>
  <si>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</si>
  <si>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</si>
  <si>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</si>
  <si>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</si>
  <si>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</si>
  <si>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</si>
  <si>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</si>
  <si>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</si>
  <si>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</si>
  <si>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</si>
  <si>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</si>
  <si>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</si>
  <si>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</si>
  <si>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</si>
  <si>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</si>
  <si>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</si>
  <si>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</si>
  <si>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</si>
  <si>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</si>
  <si>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</si>
  <si>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</si>
  <si>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</si>
  <si>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</si>
  <si>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</si>
  <si>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</si>
  <si>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</si>
  <si>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</si>
  <si>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</si>
  <si>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</si>
  <si>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</si>
  <si>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</si>
  <si>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</si>
  <si>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</si>
  <si>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</si>
  <si>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</si>
  <si>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</si>
  <si>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</si>
  <si>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</si>
  <si>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</si>
  <si>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</si>
  <si>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</si>
  <si>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</si>
  <si>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</si>
  <si>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</si>
  <si>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</si>
  <si>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</si>
  <si>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</si>
  <si>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</si>
  <si>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</si>
  <si>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</si>
  <si>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</si>
  <si>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</si>
  <si>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</si>
  <si>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</si>
  <si>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</si>
  <si>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</si>
  <si>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</si>
  <si>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</si>
  <si>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</si>
  <si>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</si>
  <si>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</si>
  <si>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</si>
  <si>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</si>
  <si>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</si>
  <si>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</si>
  <si>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</si>
  <si>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</si>
  <si>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</si>
  <si>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</si>
  <si>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</si>
  <si>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</si>
  <si>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</si>
  <si>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</si>
  <si>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</si>
  <si>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</si>
  <si>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</si>
  <si>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</si>
  <si>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</si>
  <si>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</si>
  <si>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</si>
  <si>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</si>
  <si>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</si>
  <si>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</si>
  <si>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</si>
  <si>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</si>
  <si>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</si>
  <si>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</si>
  <si>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</si>
  <si>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</si>
  <si>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</si>
  <si>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</si>
  <si>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</si>
  <si>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</si>
  <si>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</si>
  <si>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</si>
  <si>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</si>
  <si>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</si>
  <si>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</si>
  <si>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</si>
  <si>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</si>
  <si>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</si>
  <si>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</si>
  <si>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</si>
  <si>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</si>
  <si>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</si>
  <si>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</si>
  <si>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</si>
  <si>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</si>
  <si>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</si>
  <si>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</si>
  <si>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</si>
  <si>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</si>
  <si>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</si>
  <si>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</si>
  <si>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</si>
  <si>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</si>
  <si>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</si>
  <si>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</si>
  <si>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</si>
  <si>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</si>
  <si>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</si>
  <si>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</si>
  <si>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</si>
  <si>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</si>
  <si>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</si>
  <si>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</si>
  <si>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</si>
  <si>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</si>
  <si>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</si>
  <si>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</si>
  <si>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</si>
  <si>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</si>
  <si>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</si>
  <si>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</si>
  <si>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</si>
  <si>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</si>
  <si>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</si>
  <si>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</si>
  <si>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</si>
  <si>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</si>
  <si>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</si>
  <si>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</si>
  <si>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</si>
  <si>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</si>
  <si>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</si>
  <si>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</si>
  <si>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</si>
  <si>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</si>
  <si>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</si>
  <si>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</si>
  <si>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</si>
  <si>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</si>
  <si>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</si>
  <si>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</si>
  <si>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</si>
  <si>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</si>
  <si>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</si>
  <si>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</si>
  <si>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</si>
  <si>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</si>
  <si>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</si>
  <si>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</si>
  <si>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</si>
  <si>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</si>
  <si>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</si>
  <si>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</si>
  <si>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</si>
  <si>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</si>
  <si>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</si>
  <si>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</si>
  <si>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</si>
  <si>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</si>
  <si>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</si>
  <si>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</si>
  <si>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</si>
  <si>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</si>
  <si>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</si>
  <si>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</si>
  <si>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</si>
  <si>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</si>
  <si>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</si>
  <si>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</si>
  <si>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</si>
  <si>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</si>
  <si>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</si>
  <si>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</si>
  <si>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</si>
  <si>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</si>
  <si>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</si>
  <si>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</si>
  <si>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</si>
  <si>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</si>
  <si>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</si>
  <si>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</si>
  <si>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</si>
  <si>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</si>
  <si>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</si>
  <si>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</si>
  <si>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</si>
  <si>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</si>
  <si>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</si>
  <si>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</si>
  <si>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</si>
  <si>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</si>
  <si>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</si>
  <si>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</si>
  <si>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</si>
  <si>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</si>
  <si>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</si>
  <si>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</si>
  <si>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</si>
  <si>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</si>
  <si>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</si>
  <si>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</si>
  <si>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</si>
  <si>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</si>
  <si>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</si>
  <si>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</si>
  <si>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</si>
  <si>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</si>
  <si>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</si>
  <si>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</si>
  <si>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</si>
  <si>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</si>
  <si>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</si>
  <si>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</si>
  <si>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</si>
  <si>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</si>
  <si>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</si>
  <si>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</si>
  <si>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</si>
  <si>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</si>
  <si>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</si>
  <si>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</si>
  <si>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</si>
  <si>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</si>
  <si>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</si>
  <si>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</si>
  <si>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</si>
  <si>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</si>
  <si>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</si>
  <si>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</si>
  <si>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</si>
  <si>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</si>
  <si>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</si>
  <si>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</si>
  <si>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</si>
  <si>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</si>
  <si>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</si>
  <si>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</si>
  <si>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</si>
  <si>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</si>
  <si>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</si>
  <si>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</si>
  <si>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</si>
  <si>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</si>
  <si>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</si>
  <si>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</si>
  <si>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</si>
  <si>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</si>
  <si>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</si>
  <si>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</si>
  <si>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</si>
  <si>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</si>
  <si>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</si>
  <si>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</si>
  <si>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</si>
  <si>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</si>
  <si>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</si>
  <si>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</si>
  <si>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</si>
  <si>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</si>
  <si>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</si>
  <si>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</si>
  <si>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</si>
  <si>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</si>
  <si>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</si>
  <si>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</si>
  <si>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</si>
  <si>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</si>
  <si>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</si>
  <si>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</si>
  <si>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</si>
  <si>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</si>
  <si>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</si>
  <si>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</si>
  <si>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</si>
  <si>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</si>
  <si>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</si>
  <si>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</si>
  <si>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</si>
  <si>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</si>
  <si>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</si>
  <si>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</si>
  <si>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</si>
  <si>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</si>
  <si>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</si>
  <si>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</si>
  <si>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</si>
  <si>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</si>
  <si>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</si>
  <si>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</si>
  <si>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</si>
  <si>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</si>
  <si>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</si>
  <si>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</si>
  <si>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</si>
  <si>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</si>
  <si>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</si>
  <si>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</si>
  <si>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</si>
  <si>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</si>
  <si>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</si>
  <si>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</si>
  <si>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</si>
  <si>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</si>
  <si>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</si>
  <si>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</si>
  <si>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</si>
  <si>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</si>
  <si>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</si>
  <si>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</si>
  <si>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</si>
  <si>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</si>
  <si>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</si>
  <si>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</si>
  <si>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</si>
  <si>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</si>
  <si>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</si>
  <si>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</si>
  <si>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</si>
  <si>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</si>
  <si>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</si>
  <si>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</si>
  <si>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</si>
  <si>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</si>
  <si>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</si>
  <si>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</si>
  <si>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</si>
  <si>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</si>
  <si>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</si>
  <si>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</si>
  <si>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</si>
  <si>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</si>
  <si>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</si>
  <si>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</si>
  <si>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</si>
  <si>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</si>
  <si>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</si>
  <si>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</si>
  <si>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</si>
  <si>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</si>
  <si>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</si>
  <si>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</si>
  <si>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</si>
  <si>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</si>
  <si>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</si>
  <si>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</si>
  <si>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</si>
  <si>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</si>
  <si>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</si>
  <si>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</si>
  <si>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</si>
  <si>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</si>
  <si>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</si>
  <si>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</si>
  <si>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</si>
  <si>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</si>
  <si>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</si>
  <si>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</si>
  <si>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</si>
  <si>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</si>
  <si>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</si>
  <si>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</si>
  <si>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</si>
  <si>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</si>
  <si>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</si>
  <si>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</si>
  <si>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</si>
  <si>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</si>
  <si>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</si>
  <si>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</si>
  <si>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</si>
  <si>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</si>
  <si>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</si>
  <si>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</si>
  <si>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</si>
  <si>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</si>
  <si>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</si>
  <si>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</si>
  <si>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</si>
  <si>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</si>
  <si>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</si>
  <si>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</si>
  <si>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</si>
  <si>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</si>
  <si>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</si>
  <si>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</si>
  <si>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</si>
  <si>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</si>
  <si>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</si>
  <si>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</si>
  <si>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</si>
  <si>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</si>
  <si>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</si>
  <si>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</si>
  <si>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</si>
  <si>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</si>
  <si>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</si>
  <si>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</si>
  <si>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</si>
  <si>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</si>
  <si>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</si>
  <si>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</si>
  <si>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</si>
  <si>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</si>
  <si>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</si>
  <si>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</si>
  <si>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</si>
  <si>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</si>
  <si>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</si>
  <si>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</si>
  <si>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</si>
  <si>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</si>
  <si>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</si>
  <si>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</si>
  <si>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</si>
  <si>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</si>
  <si>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</si>
  <si>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</si>
  <si>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</si>
  <si>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</si>
  <si>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</si>
  <si>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</si>
  <si>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</si>
  <si>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</si>
  <si>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</si>
  <si>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</si>
  <si>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</si>
  <si>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</si>
  <si>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</si>
  <si>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</si>
  <si>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</si>
  <si>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</si>
  <si>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</si>
  <si>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</si>
  <si>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</si>
  <si>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</si>
  <si>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</si>
  <si>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</si>
  <si>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</si>
  <si>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</si>
  <si>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</si>
  <si>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</si>
  <si>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</si>
  <si>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</si>
  <si>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</si>
  <si>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</si>
  <si>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</si>
  <si>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</si>
  <si>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</si>
  <si>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</si>
  <si>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</si>
  <si>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</si>
  <si>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</si>
  <si>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</si>
  <si>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</si>
  <si>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</si>
  <si>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</si>
  <si>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</si>
  <si>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</si>
  <si>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</si>
  <si>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</si>
  <si>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</si>
  <si>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</si>
  <si>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</si>
  <si>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</si>
  <si>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</si>
  <si>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</si>
  <si>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</si>
  <si>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</si>
  <si>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</si>
  <si>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</si>
  <si>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</si>
  <si>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</si>
  <si>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</si>
  <si>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</si>
  <si>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</si>
  <si>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</si>
  <si>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</si>
  <si>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</si>
  <si>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</si>
  <si>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</si>
  <si>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</si>
  <si>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</si>
  <si>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</si>
  <si>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</si>
  <si>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</si>
  <si>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</si>
  <si>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</si>
  <si>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</si>
  <si>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</si>
  <si>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</si>
  <si>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</si>
  <si>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</si>
  <si>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</si>
  <si>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</si>
  <si>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</si>
  <si>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</si>
  <si>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</si>
  <si>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</si>
  <si>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</si>
  <si>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</si>
  <si>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</si>
  <si>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</si>
  <si>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</si>
  <si>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</si>
  <si>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</si>
  <si>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</si>
  <si>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</si>
  <si>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</si>
  <si>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</si>
  <si>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</si>
  <si>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</si>
  <si>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</si>
  <si>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</si>
  <si>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</si>
  <si>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</si>
  <si>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</si>
  <si>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</si>
  <si>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</si>
  <si>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</si>
  <si>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</si>
  <si>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</si>
  <si>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</si>
  <si>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</si>
  <si>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</si>
  <si>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</si>
  <si>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</si>
  <si>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</si>
  <si>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</si>
  <si>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</si>
  <si>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</si>
  <si>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</si>
  <si>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</si>
  <si>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</si>
  <si>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</si>
  <si>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</si>
  <si>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</si>
  <si>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</si>
  <si>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</si>
  <si>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</si>
  <si>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</si>
  <si>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</si>
  <si>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</si>
  <si>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</si>
  <si>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</si>
  <si>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</si>
  <si>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</si>
  <si>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</si>
  <si>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</si>
  <si>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</si>
  <si>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</si>
  <si>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</si>
  <si>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</si>
  <si>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</si>
  <si>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</si>
  <si>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</si>
  <si>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</si>
  <si>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</si>
  <si>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</si>
  <si>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</si>
  <si>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</si>
  <si>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</si>
  <si>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</si>
  <si>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</si>
  <si>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</si>
  <si>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</si>
  <si>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</si>
  <si>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</si>
  <si>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</si>
  <si>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</si>
  <si>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</si>
  <si>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</si>
  <si>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</si>
  <si>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</si>
  <si>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</si>
  <si>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</si>
  <si>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</si>
  <si>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</si>
  <si>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</si>
  <si>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</si>
  <si>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</si>
  <si>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</si>
  <si>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</si>
  <si>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</si>
  <si>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</si>
  <si>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</si>
  <si>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</si>
  <si>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</si>
  <si>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</si>
  <si>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</si>
  <si>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</si>
  <si>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</si>
  <si>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</si>
  <si>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</si>
  <si>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</si>
  <si>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</si>
  <si>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</si>
  <si>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</si>
  <si>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</si>
  <si>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</si>
  <si>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</si>
  <si>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</si>
  <si>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</si>
  <si>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</si>
  <si>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</si>
  <si>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</si>
  <si>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</si>
  <si>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</si>
  <si>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</si>
  <si>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</si>
  <si>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</si>
  <si>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</si>
  <si>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</si>
  <si>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</si>
  <si>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</si>
  <si>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</si>
  <si>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</si>
  <si>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</si>
  <si>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</si>
  <si>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</si>
  <si>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</si>
  <si>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</si>
  <si>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</si>
  <si>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</si>
  <si>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</si>
  <si>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</si>
  <si>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</si>
  <si>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</si>
  <si>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</si>
  <si>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</si>
  <si>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</si>
  <si>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</si>
  <si>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</si>
  <si>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</si>
  <si>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</si>
  <si>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</si>
  <si>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</si>
  <si>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</si>
  <si>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</si>
  <si>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</si>
  <si>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</si>
  <si>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</si>
  <si>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</si>
  <si>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</si>
  <si>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</si>
  <si>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</si>
  <si>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</si>
  <si>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</si>
  <si>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</si>
  <si>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</si>
  <si>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</si>
  <si>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</si>
  <si>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</si>
  <si>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</si>
  <si>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</si>
  <si>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</si>
  <si>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</si>
  <si>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</si>
  <si>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</si>
  <si>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</si>
  <si>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</si>
  <si>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</si>
  <si>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</si>
  <si>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</si>
  <si>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</si>
  <si>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</si>
  <si>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</si>
  <si>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</si>
  <si>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</si>
  <si>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</si>
  <si>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</si>
  <si>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</si>
  <si>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</si>
  <si>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</si>
  <si>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</si>
  <si>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</si>
  <si>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</si>
  <si>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</si>
  <si>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</si>
  <si>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</si>
  <si>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</si>
  <si>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</si>
  <si>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</si>
  <si>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</si>
  <si>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</si>
  <si>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</si>
  <si>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</si>
  <si>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</si>
  <si>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</si>
  <si>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</si>
  <si>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</si>
  <si>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</si>
  <si>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</si>
  <si>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</si>
  <si>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</si>
  <si>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</si>
  <si>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</si>
  <si>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</si>
  <si>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</si>
  <si>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</si>
  <si>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</si>
  <si>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</si>
  <si>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</si>
  <si>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</si>
  <si>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</si>
  <si>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</si>
  <si>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</si>
  <si>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</si>
  <si>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</si>
  <si>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</si>
  <si>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</si>
  <si>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</si>
  <si>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</si>
  <si>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</si>
  <si>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</si>
  <si>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</si>
  <si>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</si>
  <si>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</si>
  <si>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</si>
  <si>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</si>
  <si>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</si>
  <si>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</si>
  <si>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</si>
  <si>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</si>
  <si>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</si>
  <si>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</si>
  <si>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</si>
  <si>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</si>
  <si>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</si>
  <si>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</si>
  <si>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</si>
  <si>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</si>
  <si>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</si>
  <si>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</si>
  <si>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</si>
  <si>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</si>
  <si>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</si>
  <si>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</si>
  <si>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</si>
  <si>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</si>
  <si>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</si>
  <si>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</si>
  <si>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</si>
  <si>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</si>
  <si>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</si>
  <si>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</si>
  <si>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</si>
  <si>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</si>
  <si>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</si>
  <si>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</si>
  <si>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</si>
  <si>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</si>
  <si>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</si>
  <si>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</si>
  <si>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</si>
  <si>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</si>
  <si>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</si>
  <si>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</si>
  <si>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</si>
  <si>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</si>
  <si>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</si>
  <si>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</si>
  <si>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</si>
  <si>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</si>
  <si>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</si>
  <si>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</si>
  <si>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</si>
  <si>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</si>
  <si>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</si>
  <si>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</si>
  <si>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</si>
  <si>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</si>
  <si>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</si>
  <si>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</si>
  <si>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</si>
  <si>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</si>
  <si>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</si>
  <si>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</si>
  <si>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</si>
  <si>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</si>
  <si>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</si>
  <si>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</si>
  <si>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</si>
  <si>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</si>
  <si>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</si>
  <si>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</si>
  <si>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</si>
  <si>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</si>
  <si>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</si>
  <si>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</si>
  <si>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</si>
  <si>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</si>
  <si>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</si>
  <si>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</si>
  <si>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</si>
  <si>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</si>
  <si>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</si>
  <si>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</si>
  <si>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</si>
  <si>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</si>
  <si>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</si>
  <si>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</si>
  <si>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</si>
  <si>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</si>
  <si>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</si>
  <si>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</si>
  <si>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</si>
  <si>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</si>
  <si>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</si>
  <si>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</si>
  <si>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</si>
  <si>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</si>
  <si>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</si>
  <si>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</si>
  <si>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</si>
  <si>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</si>
  <si>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</si>
  <si>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</si>
  <si>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</si>
  <si>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</si>
  <si>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</si>
  <si>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</si>
  <si>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</si>
  <si>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</si>
  <si>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</si>
  <si>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</si>
  <si>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</si>
  <si>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</si>
  <si>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</si>
  <si>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</si>
  <si>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</si>
  <si>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</si>
  <si>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</si>
  <si>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</si>
  <si>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</si>
  <si>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</si>
  <si>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</si>
  <si>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</si>
  <si>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</si>
  <si>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</si>
  <si>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</si>
  <si>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</si>
  <si>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</si>
  <si>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</si>
  <si>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</si>
  <si>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</si>
  <si>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</si>
  <si>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</si>
  <si>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</si>
  <si>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</si>
  <si>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</si>
  <si>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</si>
  <si>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</si>
  <si>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</si>
  <si>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</si>
  <si>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</si>
  <si>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</si>
  <si>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</si>
  <si>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</si>
  <si>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</si>
  <si>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</si>
  <si>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</si>
  <si>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</si>
  <si>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</si>
  <si>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</si>
  <si>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</si>
  <si>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</si>
  <si>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</si>
  <si>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</si>
  <si>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</si>
  <si>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</si>
  <si>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</si>
  <si>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</si>
  <si>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</si>
  <si>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</si>
  <si>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</si>
  <si>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</si>
  <si>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</si>
  <si>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</si>
  <si>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</si>
  <si>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</si>
  <si>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</si>
  <si>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</si>
  <si>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</si>
  <si>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</si>
  <si>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</si>
  <si>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</si>
  <si>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</si>
  <si>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</si>
  <si>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</si>
  <si>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</si>
  <si>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</si>
  <si>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</si>
  <si>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</si>
  <si>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</si>
  <si>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</si>
  <si>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</si>
  <si>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</si>
  <si>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</si>
  <si>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</si>
  <si>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</si>
  <si>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</si>
  <si>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</si>
  <si>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</si>
  <si>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</si>
  <si>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</si>
  <si>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</si>
  <si>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</si>
  <si>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</si>
  <si>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</si>
  <si>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</si>
  <si>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</si>
  <si>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</si>
  <si>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</si>
  <si>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</si>
  <si>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</si>
  <si>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</si>
  <si>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</si>
  <si>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</si>
  <si>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</si>
  <si>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</si>
  <si>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</si>
  <si>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</si>
  <si>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</si>
  <si>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</si>
  <si>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</si>
  <si>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</si>
  <si>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</si>
  <si>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</si>
  <si>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</si>
  <si>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</si>
  <si>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</si>
  <si>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</si>
  <si>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</si>
  <si>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</si>
  <si>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</si>
  <si>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</si>
  <si>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</si>
  <si>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</si>
  <si>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</si>
  <si>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</si>
  <si>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</si>
  <si>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</si>
  <si>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</si>
  <si>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</si>
  <si>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</si>
  <si>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</si>
  <si>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</si>
  <si>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</si>
  <si>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</si>
  <si>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</si>
  <si>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</si>
  <si>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</si>
  <si>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</si>
  <si>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</si>
  <si>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</si>
  <si>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</si>
  <si>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</si>
  <si>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</si>
  <si>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</si>
  <si>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</si>
  <si>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</si>
  <si>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</si>
  <si>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</si>
  <si>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</si>
  <si>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</si>
  <si>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</si>
  <si>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</si>
  <si>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</si>
  <si>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</si>
  <si>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</si>
  <si>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</si>
  <si>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</si>
  <si>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</si>
  <si>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</si>
  <si>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</si>
  <si>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</si>
  <si>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</si>
  <si>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</si>
  <si>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</si>
  <si>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</si>
  <si>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</si>
  <si>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</si>
  <si>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</si>
  <si>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</si>
  <si>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</si>
  <si>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</si>
  <si>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</si>
  <si>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</si>
  <si>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</si>
  <si>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</si>
  <si>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</si>
  <si>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</si>
  <si>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</si>
  <si>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</si>
  <si>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</si>
  <si>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</si>
  <si>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</si>
  <si>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</si>
  <si>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</si>
  <si>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</si>
  <si>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</si>
  <si>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</si>
  <si>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</si>
  <si>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</si>
  <si>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</si>
  <si>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</si>
  <si>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</si>
  <si>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</si>
  <si>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</si>
  <si>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</si>
  <si>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</si>
  <si>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</si>
  <si>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</si>
  <si>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</si>
  <si>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</si>
  <si>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</si>
  <si>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</si>
  <si>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</si>
  <si>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</si>
  <si>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</si>
  <si>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</si>
  <si>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</si>
  <si>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</si>
  <si>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</si>
  <si>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</si>
  <si>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</si>
  <si>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</si>
  <si>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</si>
  <si>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</si>
  <si>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</si>
  <si>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</si>
  <si>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</si>
  <si>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</si>
  <si>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</si>
  <si>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</si>
  <si>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</si>
  <si>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</si>
  <si>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</si>
  <si>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</si>
  <si>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</si>
  <si>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</si>
  <si>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</si>
  <si>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</si>
  <si>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</si>
  <si>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</si>
  <si>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</si>
  <si>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</si>
  <si>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</si>
  <si>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</si>
  <si>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</si>
  <si>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</si>
  <si>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</si>
  <si>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</si>
  <si>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</si>
  <si>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</si>
  <si>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</si>
  <si>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</si>
  <si>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</si>
  <si>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</si>
  <si>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</si>
  <si>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</si>
  <si>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</si>
  <si>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</si>
  <si>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</si>
  <si>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</si>
  <si>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</si>
  <si>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</si>
  <si>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</si>
  <si>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</si>
  <si>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</si>
  <si>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</si>
  <si>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</si>
  <si>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</si>
  <si>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</si>
  <si>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</si>
  <si>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</si>
  <si>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</si>
  <si>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</si>
  <si>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</si>
  <si>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</si>
  <si>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</si>
  <si>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</si>
  <si>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</si>
  <si>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</si>
  <si>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</si>
  <si>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</si>
  <si>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</si>
  <si>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</si>
  <si>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</si>
  <si>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</si>
  <si>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</si>
  <si>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</si>
  <si>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</si>
  <si>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</si>
  <si>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</si>
  <si>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</si>
  <si>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</si>
  <si>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</si>
  <si>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</si>
  <si>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</si>
  <si>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</si>
  <si>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</si>
  <si>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</si>
  <si>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</si>
  <si>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</si>
  <si>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</si>
  <si>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</si>
  <si>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</si>
  <si>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</si>
  <si>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</si>
  <si>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</si>
  <si>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</si>
  <si>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</si>
  <si>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</si>
  <si>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</si>
  <si>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</si>
  <si>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</si>
  <si>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</si>
  <si>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</si>
  <si>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</si>
  <si>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</si>
  <si>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</si>
  <si>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</si>
  <si>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</si>
  <si>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</si>
  <si>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</si>
  <si>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</si>
  <si>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</si>
  <si>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</si>
  <si>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</si>
  <si>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</si>
  <si>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</si>
  <si>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</si>
  <si>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</si>
  <si>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</si>
  <si>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</si>
  <si>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</si>
  <si>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</si>
  <si>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</si>
  <si>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</si>
  <si>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</si>
  <si>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</si>
  <si>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</si>
  <si>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</si>
  <si>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</si>
  <si>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</si>
  <si>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</si>
  <si>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</si>
  <si>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</si>
  <si>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</si>
  <si>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</si>
  <si>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</si>
  <si>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</si>
  <si>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</si>
  <si>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</si>
  <si>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</si>
  <si>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</si>
  <si>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</si>
  <si>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</si>
  <si>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</si>
  <si>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</si>
  <si>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</si>
  <si>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</si>
  <si>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</si>
  <si>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</si>
  <si>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</si>
  <si>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</si>
  <si>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</si>
  <si>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</si>
  <si>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</si>
  <si>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</si>
  <si>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</si>
  <si>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</si>
  <si>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</si>
  <si>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</si>
  <si>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</si>
  <si>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</si>
  <si>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</si>
  <si>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</si>
  <si>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</si>
  <si>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</si>
  <si>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</si>
  <si>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</si>
  <si>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</si>
  <si>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</si>
  <si>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</si>
  <si>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</si>
  <si>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</si>
  <si>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</si>
  <si>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</si>
  <si>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</si>
  <si>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</si>
  <si>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</si>
  <si>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</si>
  <si>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</si>
  <si>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</si>
  <si>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</si>
  <si>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</si>
  <si>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</si>
  <si>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</si>
  <si>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</si>
  <si>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</si>
  <si>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</si>
  <si>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</si>
  <si>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</si>
  <si>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</si>
  <si>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</si>
  <si>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</si>
  <si>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</si>
  <si>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</si>
  <si>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</si>
  <si>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</si>
  <si>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</si>
  <si>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</si>
  <si>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</si>
  <si>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</si>
  <si>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</si>
  <si>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</si>
  <si>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</si>
  <si>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</si>
  <si>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</si>
  <si>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</si>
  <si>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</si>
  <si>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</si>
  <si>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</si>
  <si>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</si>
  <si>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</si>
  <si>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</si>
  <si>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</si>
  <si>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</si>
  <si>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</si>
  <si>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</si>
  <si>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</si>
  <si>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</si>
  <si>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</si>
  <si>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</si>
  <si>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</si>
  <si>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</si>
  <si>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</si>
  <si>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</si>
  <si>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</si>
  <si>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</si>
  <si>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</si>
  <si>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</si>
  <si>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</si>
  <si>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</si>
  <si>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</si>
  <si>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</si>
  <si>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</si>
  <si>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</si>
  <si>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</si>
  <si>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</si>
  <si>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</si>
  <si>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</si>
  <si>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</si>
  <si>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</si>
  <si>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</si>
  <si>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</si>
  <si>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</si>
  <si>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</si>
  <si>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</si>
  <si>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</si>
  <si>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</si>
  <si>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</si>
  <si>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</si>
  <si>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</si>
  <si>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</si>
  <si>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</si>
  <si>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</si>
  <si>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</si>
  <si>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</si>
  <si>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</si>
  <si>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</si>
  <si>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</si>
  <si>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</si>
  <si>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</si>
  <si>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</si>
  <si>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</si>
  <si>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</si>
  <si>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</si>
  <si>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</si>
  <si>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</si>
  <si>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</si>
  <si>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</si>
  <si>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</si>
  <si>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</si>
  <si>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</si>
  <si>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</si>
  <si>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</si>
  <si>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</si>
  <si>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</si>
  <si>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</si>
  <si>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</si>
  <si>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</si>
  <si>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</si>
  <si>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</si>
  <si>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</si>
  <si>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</si>
  <si>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</si>
  <si>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</si>
  <si>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</si>
  <si>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</si>
  <si>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</si>
  <si>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</si>
  <si>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</si>
  <si>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</si>
  <si>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</si>
  <si>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</si>
  <si>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</si>
  <si>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</si>
  <si>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</si>
  <si>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</si>
  <si>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</si>
  <si>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</si>
  <si>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</si>
  <si>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</si>
  <si>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</si>
  <si>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</si>
  <si>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</si>
  <si>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</si>
  <si>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</si>
  <si>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</si>
  <si>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</si>
  <si>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</si>
  <si>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</si>
  <si>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</si>
  <si>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</si>
  <si>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</si>
  <si>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</si>
  <si>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</si>
  <si>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</si>
  <si>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</si>
  <si>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</si>
  <si>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</si>
  <si>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</si>
  <si>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</si>
  <si>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</si>
  <si>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</si>
  <si>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</si>
  <si>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</si>
  <si>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</si>
  <si>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</si>
  <si>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</si>
  <si>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</si>
  <si>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</si>
  <si>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</si>
  <si>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</si>
  <si>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</si>
  <si>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</si>
  <si>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</si>
  <si>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</si>
  <si>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</si>
  <si>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</si>
  <si>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</si>
  <si>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</si>
  <si>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</si>
  <si>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</si>
  <si>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</si>
  <si>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</si>
  <si>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</si>
  <si>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</si>
  <si>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</si>
  <si>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</si>
  <si>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</si>
  <si>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</si>
  <si>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</si>
  <si>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</si>
  <si>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</si>
  <si>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</si>
  <si>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</si>
  <si>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</si>
  <si>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</si>
  <si>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</si>
  <si>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</si>
  <si>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</si>
  <si>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</si>
  <si>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</si>
  <si>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</si>
  <si>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</si>
  <si>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</si>
  <si>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</si>
  <si>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</si>
  <si>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</si>
  <si>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</si>
  <si>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</si>
  <si>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</si>
  <si>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</si>
  <si>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</si>
  <si>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</si>
  <si>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</si>
  <si>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</si>
  <si>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</si>
  <si>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</si>
  <si>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</si>
  <si>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</si>
  <si>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</si>
  <si>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</si>
  <si>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</si>
  <si>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</si>
  <si>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</si>
  <si>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</si>
  <si>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</si>
  <si>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</si>
  <si>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</si>
  <si>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</si>
  <si>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</si>
  <si>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</si>
  <si>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</si>
  <si>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</si>
  <si>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</si>
  <si>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</si>
  <si>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</si>
  <si>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</si>
  <si>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</si>
  <si>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</si>
  <si>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</si>
  <si>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</si>
  <si>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</si>
  <si>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</si>
  <si>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</si>
  <si>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</si>
  <si>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</si>
  <si>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</si>
  <si>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</si>
  <si>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</si>
  <si>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</si>
  <si>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</si>
  <si>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</si>
  <si>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</si>
  <si>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</si>
  <si>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</si>
  <si>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</si>
  <si>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</si>
  <si>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</si>
  <si>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</si>
  <si>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</si>
  <si>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</si>
  <si>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</si>
  <si>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</si>
  <si>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</si>
  <si>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</si>
  <si>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</si>
  <si>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</si>
  <si>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</si>
  <si>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</si>
  <si>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</si>
  <si>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</si>
  <si>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</si>
  <si>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</si>
  <si>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</si>
  <si>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</si>
  <si>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</si>
  <si>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</si>
  <si>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</si>
  <si>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</si>
  <si>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</si>
  <si>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</si>
  <si>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</si>
  <si>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</si>
  <si>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</si>
  <si>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</si>
  <si>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</si>
  <si>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</si>
  <si>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</si>
  <si>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</si>
  <si>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</si>
  <si>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</si>
  <si>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</si>
  <si>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</si>
  <si>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</si>
  <si>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</si>
  <si>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</si>
  <si>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</si>
  <si>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</si>
  <si>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</si>
  <si>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</si>
  <si>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</si>
  <si>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</si>
  <si>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</si>
  <si>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</si>
  <si>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</si>
  <si>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</si>
  <si>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</si>
  <si>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</si>
  <si>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</si>
  <si>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</si>
  <si>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</si>
  <si>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</si>
  <si>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</si>
  <si>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</si>
  <si>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</si>
  <si>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</si>
  <si>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</si>
  <si>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</si>
  <si>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</si>
  <si>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</si>
  <si>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</si>
  <si>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</si>
  <si>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</si>
  <si>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</si>
  <si>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</si>
  <si>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</si>
  <si>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</si>
  <si>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</si>
  <si>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</si>
  <si>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</si>
  <si>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</si>
  <si>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</si>
  <si>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</si>
  <si>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</si>
  <si>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</si>
  <si>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</si>
  <si>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</si>
  <si>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</si>
  <si>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</si>
  <si>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</si>
  <si>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</si>
  <si>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</si>
  <si>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</si>
  <si>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</si>
  <si>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</si>
  <si>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</si>
  <si>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</si>
  <si>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</si>
  <si>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</si>
  <si>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</si>
  <si>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</si>
  <si>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</si>
  <si>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</si>
  <si>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</si>
  <si>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</si>
  <si>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</si>
  <si>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</si>
  <si>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</si>
  <si>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</si>
  <si>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</si>
  <si>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</si>
  <si>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</si>
  <si>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</si>
  <si>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</si>
  <si>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</si>
  <si>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</si>
  <si>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</si>
  <si>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</si>
  <si>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</si>
  <si>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</si>
  <si>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</si>
  <si>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</si>
  <si>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</si>
  <si>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</si>
  <si>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</si>
  <si>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</si>
  <si>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</si>
  <si>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</si>
  <si>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</si>
  <si>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</si>
  <si>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</si>
  <si>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</si>
  <si>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</si>
  <si>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</si>
  <si>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</si>
  <si>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</si>
  <si>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</si>
  <si>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</si>
  <si>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</si>
  <si>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</si>
  <si>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</si>
  <si>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</si>
  <si>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</si>
  <si>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</si>
  <si>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</si>
  <si>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</si>
  <si>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</si>
  <si>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</si>
  <si>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</si>
  <si>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</si>
  <si>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</si>
  <si>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</si>
  <si>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</si>
  <si>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</si>
  <si>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</si>
  <si>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</si>
  <si>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</si>
  <si>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</si>
  <si>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</si>
  <si>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</si>
  <si>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</si>
  <si>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</si>
  <si>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</si>
  <si>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</si>
  <si>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</si>
  <si>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</si>
  <si>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</si>
  <si>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</si>
  <si>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</si>
  <si>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</si>
  <si>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</si>
  <si>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</si>
  <si>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</si>
  <si>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</si>
  <si>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</si>
  <si>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</si>
  <si>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</si>
  <si>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</si>
  <si>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</si>
  <si>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</si>
  <si>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</si>
  <si>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</si>
  <si>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</si>
  <si>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</si>
  <si>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</si>
  <si>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</si>
  <si>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</si>
  <si>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</si>
  <si>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</si>
  <si>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</si>
  <si>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</si>
  <si>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</si>
  <si>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</si>
  <si>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</si>
  <si>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</si>
  <si>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</si>
  <si>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</si>
  <si>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</si>
  <si>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</si>
  <si>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</si>
  <si>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</si>
  <si>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</si>
  <si>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</si>
  <si>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</si>
  <si>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</si>
  <si>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</si>
  <si>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</si>
  <si>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</si>
  <si>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</si>
  <si>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</si>
  <si>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</si>
  <si>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</si>
  <si>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</si>
  <si>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</si>
  <si>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</si>
  <si>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</si>
  <si>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</si>
  <si>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</si>
  <si>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</si>
  <si>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</si>
  <si>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</si>
  <si>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</si>
  <si>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</si>
  <si>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</si>
  <si>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</si>
  <si>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</si>
  <si>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</si>
  <si>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</si>
  <si>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</si>
  <si>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</si>
  <si>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</si>
  <si>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</si>
  <si>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</si>
  <si>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</si>
  <si>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</si>
  <si>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</si>
  <si>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</si>
  <si>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</si>
  <si>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</si>
  <si>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</si>
  <si>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</si>
  <si>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</si>
  <si>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</si>
  <si>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</si>
  <si>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</si>
  <si>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</si>
  <si>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</si>
  <si>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</si>
  <si>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</si>
  <si>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</si>
  <si>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</si>
  <si>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</si>
  <si>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</si>
  <si>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</si>
  <si>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</si>
  <si>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</si>
  <si>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</si>
  <si>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</si>
  <si>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</si>
  <si>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</si>
  <si>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</si>
  <si>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</si>
  <si>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</si>
  <si>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</si>
  <si>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</si>
  <si>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</si>
  <si>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</si>
  <si>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</si>
  <si>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</si>
  <si>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</si>
  <si>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</si>
  <si>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</si>
  <si>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</si>
  <si>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</si>
  <si>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</si>
  <si>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</si>
  <si>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</si>
  <si>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</si>
  <si>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</si>
  <si>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</si>
  <si>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</si>
  <si>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</si>
  <si>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</si>
  <si>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</si>
  <si>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</si>
  <si>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</si>
  <si>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</si>
  <si>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</si>
  <si>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</si>
  <si>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</si>
  <si>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</si>
  <si>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</si>
  <si>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</si>
  <si>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</si>
  <si>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</si>
  <si>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</si>
  <si>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</si>
  <si>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</si>
  <si>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</si>
  <si>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</si>
  <si>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</si>
  <si>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</si>
  <si>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</si>
  <si>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</si>
  <si>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</si>
  <si>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</si>
  <si>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</si>
  <si>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</si>
  <si>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</si>
  <si>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</si>
  <si>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</si>
  <si>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</si>
  <si>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</si>
  <si>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</si>
  <si>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</si>
  <si>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</si>
  <si>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</si>
  <si>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</si>
  <si>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</si>
  <si>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</si>
  <si>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</si>
  <si>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</si>
  <si>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</si>
  <si>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</si>
  <si>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</si>
  <si>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</si>
  <si>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</si>
  <si>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</si>
  <si>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</si>
  <si>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</si>
  <si>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</si>
  <si>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</si>
  <si>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</si>
  <si>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</si>
  <si>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</si>
  <si>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</si>
  <si>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</si>
  <si>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</si>
  <si>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</si>
  <si>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</si>
  <si>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</si>
  <si>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</si>
  <si>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</si>
  <si>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</si>
  <si>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</si>
  <si>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</si>
  <si>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</si>
  <si>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</si>
  <si>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</si>
  <si>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</si>
  <si>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</si>
  <si>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</si>
  <si>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</si>
  <si>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</si>
  <si>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</si>
  <si>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</si>
  <si>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</si>
  <si>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</si>
  <si>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</si>
  <si>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</si>
  <si>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</si>
  <si>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</si>
  <si>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</si>
  <si>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</si>
  <si>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</si>
  <si>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</si>
  <si>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</si>
  <si>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</si>
  <si>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</si>
  <si>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</si>
  <si>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</si>
  <si>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</si>
  <si>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</si>
  <si>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</si>
  <si>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</si>
  <si>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</si>
  <si>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</si>
  <si>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</si>
  <si>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</si>
  <si>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</si>
  <si>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</si>
  <si>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</si>
  <si>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</si>
  <si>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</si>
  <si>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</si>
  <si>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</si>
  <si>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</si>
  <si>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</si>
  <si>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</si>
  <si>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</si>
  <si>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</si>
  <si>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</si>
  <si>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</si>
  <si>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</si>
  <si>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</si>
  <si>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</si>
  <si>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</si>
  <si>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</si>
  <si>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</si>
  <si>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</si>
  <si>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</si>
  <si>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</si>
  <si>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</si>
  <si>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</si>
  <si>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</si>
  <si>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</si>
  <si>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</si>
  <si>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</si>
  <si>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</si>
  <si>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</si>
  <si>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</si>
  <si>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</si>
  <si>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</si>
  <si>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</si>
  <si>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</si>
  <si>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</si>
  <si>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</si>
  <si>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</si>
  <si>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</si>
  <si>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</si>
  <si>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</si>
  <si>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</si>
  <si>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</si>
  <si>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</si>
  <si>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</si>
  <si>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</si>
  <si>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</si>
  <si>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</si>
  <si>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</si>
  <si>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</si>
  <si>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</si>
  <si>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</si>
  <si>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</si>
  <si>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</si>
  <si>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</si>
  <si>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</si>
  <si>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</si>
  <si>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</si>
  <si>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</si>
  <si>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</si>
  <si>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</si>
  <si>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</si>
  <si>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</si>
  <si>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</si>
  <si>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</si>
  <si>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</si>
  <si>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</si>
  <si>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</si>
  <si>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</si>
  <si>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</si>
  <si>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</si>
  <si>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</si>
  <si>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</si>
  <si>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</si>
  <si>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</si>
  <si>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</si>
  <si>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</si>
  <si>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</si>
  <si>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</si>
  <si>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</si>
  <si>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</si>
  <si>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</si>
  <si>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</si>
  <si>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</si>
  <si>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</si>
  <si>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</si>
  <si>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</si>
  <si>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</si>
  <si>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</si>
  <si>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</si>
  <si>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</si>
  <si>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</si>
  <si>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</si>
  <si>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</si>
  <si>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</si>
  <si>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</si>
  <si>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</si>
  <si>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</si>
  <si>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</si>
  <si>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</si>
  <si>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</si>
  <si>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</si>
  <si>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</si>
  <si>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</si>
  <si>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</si>
  <si>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</si>
  <si>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</si>
  <si>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</si>
  <si>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</si>
  <si>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</si>
  <si>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</si>
  <si>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</si>
  <si>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</si>
  <si>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</si>
  <si>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</si>
  <si>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</si>
  <si>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</si>
  <si>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</si>
  <si>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</si>
  <si>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</si>
  <si>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</si>
  <si>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</si>
  <si>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</si>
  <si>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</si>
  <si>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</si>
  <si>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</si>
  <si>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</si>
  <si>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 xml:space="preserve"> sectors down &amp; ETA 5 min</t>
  </si>
  <si>
    <t xml:space="preserve"> PCM-20250215-00000830 </t>
  </si>
  <si>
    <t>LTE site still down and  site located in aramco area access issue need special permission</t>
  </si>
  <si>
    <t>PCM-20251124-00001626</t>
  </si>
  <si>
    <t xml:space="preserve">night access issue USF area </t>
  </si>
  <si>
    <t>NO PCM</t>
  </si>
  <si>
    <t>HaW2421</t>
  </si>
  <si>
    <t>CRQ000000545153 under RFC and shared mail site down power issue on 9 PM and team reached found power cable was stolen and will arrange power cable to restore the site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</si>
  <si>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</si>
  <si>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</si>
  <si>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</si>
  <si>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</si>
  <si>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</si>
  <si>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</si>
  <si>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</si>
  <si>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</si>
  <si>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</si>
  <si>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PCM-20251124-00001751</t>
  </si>
  <si>
    <t>EM Team moved to check ETA: 10 min</t>
  </si>
  <si>
    <t>PCM-20251124-00001772</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</si>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</sst>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1" totalsRowShown="0" headerRowDxfId="48" dataDxfId="47" headerRowBorderDxfId="45" tableBorderDxfId="46" totalsRowBorderDxfId="44">
  <autoFilter ref="A1:L3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31" dataDxfId="30" headerRowBorderDxfId="28" tableBorderDxfId="29">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323.04843368055299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0.2398688657413004</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45985.996859606479</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45985.996859606479</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45985.996859606479</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45985.996859606479</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45985.996859606479</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45985.996859606479</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45985.996859606479</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45985.996859606479</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45985.996859606479</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45985.996859606479</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45985.996859606479</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45985.996859606479</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45985.996859606479</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45985.996859606479</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45985.996859606479</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45985.996859606479</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45985.996859606479</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45985.996859606479</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45985.996859606479</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45985.996859606479</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45985.996859606479</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45985.996859606479</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45985.996859606479</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45985.996859606479</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45985.996859606479</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45985.996859606479</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45985.996859606479</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45985.996859606479</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45985.996859606479</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45985.996859606479</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45985.996859606479</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45985.996859606479</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45985.996859606479</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45985.996859606479</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45985.996859606479</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45985.996859606479</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45985.996859606479</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45985.996859606479</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45985.996859606479</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45985.996859606479</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45985.996859606479</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45985.996859606479</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45985.996859606479</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45985.996859606479</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45985.996859606479</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45985.996859606479</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45985.996859606479</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45985.996859606479</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45985.996859606479</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45985.996859606479</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45985.996859606479</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45985.996859606479</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45985.996859606479</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45985.996859606479</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45985.996859606479</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45985.996859606479</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45985.996859606479</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45985.996859606479</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45985.996859606479</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45985.996859606479</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45985.996859606479</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45985.996859606479</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45985.996859606479</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45985.996859606479</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6C5724B2-E1A2-4F78-824C-1BFC4075CDB9}"/>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160.99702175926359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1.6094407407435938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0.13382731482124655</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5.9938425925793126E-2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45985.996859722225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45985.996859722225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45985.996859722225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45985.996859722225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45985.996859722225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45985.996859722225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45985.996859722225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45985.996859722225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45985.996859722225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45985.996859722225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45985.996859722225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45985.996859722225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45985.996859722225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45985.996859722225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45985.996859722225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45985.996859722225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45985.996859722225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45985.996859722225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45985.996859722225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45985.996859722225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45985.996859722225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45985.996859722225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45985.996859722225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45985.996859722225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45985.996859722225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45985.996859722225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45985.996859722225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45985.996859722225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45985.996859722225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45985.996859722225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45985.996859722225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45985.996859722225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45985.996859722225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45985.996859722225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45985.996859722225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45985.996859722225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45985.996859722225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45985.996859722225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45985.996859722225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45985.996859722225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45985.996859722225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45985.996859722225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45985.996859722225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45985.996859722225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45985.996859722225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45985.996859722225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45985.996859722225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45985.996859722225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45985.996859722225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45985.996859722225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45985.996859722225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45985.996859722225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45985.996859722225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45985.996859722225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45985.996859722225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45985.996859722225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45985.996859722225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45985.996859722225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45985.996859722225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45985.996859722225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45985.996859722225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45985.996859722225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45985.996859722225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45985.996859722225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45985.996859722225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45985.996859722225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45985.996859722225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45985.996859722225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45985.996859722225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45985.996859722225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45985.996859722225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45985.996859722225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45985.996859722225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45985.996859722225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45985.996859722225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45985.996859722225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45985.996859722225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45985.996859722225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45985.996859722225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45985.996859722225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45985.996859722225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45985.996859722225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45985.996859722225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45985.996859722225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45985.996859722225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45985.996859722225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45985.996859722225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45985.996859722225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45985.996859722225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45985.996859722225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45985.996859722225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45985.996859722225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45985.996859722225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45985.996859722225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45985.996859722225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45985.996859722225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45985.996859722225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45985.996859722225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45985.996859722225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45985.996859722225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45985.996859722225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45985.996859722225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45985.996859722225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45985.996859722225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45985.996859722225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45985.996859722225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45985.996859722225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45985.996859722225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45985.996859722225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45985.996859722225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45985.996859722225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45985.996859722225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45985.996859722225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45985.996859722225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45985.996859722225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45985.996859722225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45985.996859722225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45985.996859722225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45985.996859722225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45985.996859722225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45985.996859722225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45985.996859722225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45985.996859722225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45985.996859722225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45985.996859722225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45985.996859722225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45985.996859722225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45985.996859722225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45985.996859722225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45985.996859722225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45985.996859722225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45985.996859722225</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45985.996859722225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45985.996859722225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45985.996859722225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45985.996859722225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45985.996859722225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45985.996859722225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45985.996859722225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45985.996859722225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45985.996859722225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45985.996859722225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45985.996859722225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45985.996859722225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45985.996859722225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45985.996859722225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45985.996859722225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45985.996859722225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45985.996859722225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45985.996859722225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45985.996859722225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45985.996859722225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45985.996859722225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45985.996859722225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45985.996859722225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45985.996859722225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45985.996859722225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45985.996859722225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45985.996859722225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45985.996859722225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45985.996859722225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45985.996859722225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45985.996859722225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45985.996859722225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45985.996859722225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45985.996859722225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45985.996859722225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45985.996859722225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45985.996859722225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45985.996859722225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45985.996859722225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45985.996859722225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45985.996859722225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45985.996859722225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45985.996859722225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45985.996859722225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45985.996859722225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45985.996859722225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45985.996859722225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45985.996859722225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45985.996859722225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45985.996859722225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45985.996859722225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45985.996859722225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45985.996859722225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45985.996859722225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45985.996859722225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45985.996859722225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45985.996859722225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45985.996859722225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45985.996859722225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45985.996859722225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45985.996859722225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45985.996859722225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45985.996859722225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45985.996859722225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45985.996859722225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45985.996859722225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45985.996859722225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45985.996859722225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45985.996859722225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45985.996859722225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45985.996859722225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45985.996859722225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45985.996859722225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45985.996859722225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45985.996859722225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45985.996859722225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45985.996859722225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45985.996859722225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45985.996859722225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45985.996859722225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45985.996859722225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45985.996859722225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45985.996859722225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45985.996859722225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45985.996859722225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45985.996859722225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45985.996859722225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45985.996859722225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45985.996859722225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45985.996859722225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45985.996859722225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45985.996859722225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45985.996859722225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45985.996859722225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45985.996859722225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45985.996859722225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45985.996859722225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45985.996859722225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45985.996859722225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45985.996859722225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45985.996859722225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45985.996859722225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45985.996859722225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45985.996859722225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45985.996859722225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45985.996859722225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45985.996859722225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45985.996859722225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45985.996859722225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45985.996859722225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45985.996859722225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45985.996859722225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45985.996859722225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45985.996859722225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45985.996859722225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45985.996859722225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45985.996859722225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45985.996859722225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45985.996859722225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45985.996859722225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45985.996859722225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45985.996859722225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45985.996859722225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45985.996859722225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45985.996859722225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45985.996859722225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45985.996859722225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45985.996859722225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45985.996859722225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45985.996859722225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45985.996859722225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45985.996859722225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45985.996859722225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45985.996859722225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45985.996859722225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45985.996859722225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45985.996859722225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45985.996859722225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45985.996859722225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45985.996859722225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45985.996859722225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45985.996859722225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45985.996859722225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45985.996859722225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45985.996859722225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45985.996859722225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45985.996859722225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45985.996859722225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45985.996859722225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45985.996859722225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45985.996859722225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45985.996859722225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45985.996859722225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45985.996859722225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45985.996859722225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45985.996859722225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45985.996859722225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45985.996859722225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45985.996859722225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45985.996859722225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45985.996859722225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45985.996859722225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45985.996859722225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45985.996859722225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45985.996859722225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45985.996859722225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45985.996859722225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45985.996859722225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45985.996859722225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45985.996859722225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45985.996859722225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45985.996859722225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45985.996859722225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45985.996859722225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45985.996859722225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45985.996859722225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45985.996859722225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45985.996859722225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45985.996859722225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45985.996859722225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45985.996859722225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45985.996859722225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45985.996859722225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45985.996859722225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45985.996859722225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45985.996859722225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45985.996859722225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45985.996859722225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45985.996859722225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45985.996859722225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45985.996859722225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45985.996859722225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45985.996859722225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45985.996859722225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45985.996859722225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45985.996859722225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45985.996859722225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45985.996859722225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45985.996859722225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45985.996859722225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45985.996859722225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45985.996859722225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45985.996859722225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45985.996859722225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45985.996859722225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45985.996859722225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45985.996859722225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45985.996859722225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45985.996859722225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45985.996859722225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45985.996859722225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45985.996859722225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45985.996859722225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45985.996859722225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45985.996859722225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45985.996859722225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45985.996859722225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45985.996859722225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45985.996859722225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45985.996859722225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45985.996859722225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45985.996859722225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45985.996859722225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45985.996859722225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45985.996859722225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45985.996859722225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45985.996859722225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45985.996859722225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45985.996859722225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45985.996859722225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45985.996859722225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45985.996859722225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45985.996859722225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45985.996859722225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45985.996859722225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45985.996859722225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45985.996859722225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45985.996859722225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45985.996859722225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45985.996859722225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45985.996859722225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45985.996859722225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45985.996859722225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45985.996859722225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45985.996859722225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45985.996859722225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45985.996859722225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45985.996859722225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45985.996859722225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45985.996859722225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45985.996859722225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45985.996859722225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45985.996859722225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45985.996859722225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45985.996859722225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45985.996859722225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45985.996859722225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45985.996859722225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45985.996859722225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45985.996859722225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45985.996859722225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45985.996859722225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45985.996859722225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45985.996859722225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45985.996859722225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45985.996859722225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45985.996859722225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45985.996859722225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45985.996859722225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45985.996859722225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45985.996859722225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45985.996859722225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45985.996859722225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45985.996859722225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45985.996859722225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45985.996859722225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45985.996859722225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45985.996859722225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45985.996859722225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45985.996859722225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45985.996859722225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45985.996859722225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45985.996859722225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45985.996859722225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45985.996859722225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45985.996859722225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45985.996859722225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45985.996859722225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45985.996859722225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45985.996859722225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45985.996859722225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45985.996859722225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45985.996859722225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45985.996859722225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45985.996859722225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45985.996859722225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45985.996859722225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45985.996859722225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45985.996859722225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45985.996859722225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45985.996859722225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45985.996859722225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45985.996859722225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45985.996859722225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45985.996859722225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45985.996859722225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45985.996859722225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45985.996859722225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45985.996859722225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45985.996859722225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45985.996859722225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45985.996859722225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45985.996859722225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45985.996859722225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45985.996859722225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45985.996859722225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45985.996859722225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45985.996859722225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45985.996859722225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45985.996859722225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45985.996859722225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45985.996859722225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45985.996859722225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45985.996859722225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45985.996859722225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45985.996859722225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45985.996859722225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45985.996859722225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45985.996859722225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45985.996859722225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45985.996859722225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45985.996859722225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45985.996859722225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45985.996859722225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45985.996859722225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45985.996859722225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45985.996859722225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45985.996859722225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45985.996859722225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45985.996859722225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45985.996859722225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45985.996859722225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45985.996859722225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45985.996859722225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45985.996859722225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45985.996859722225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45985.996859722225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45985.996859722225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45985.996859722225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45985.996859722225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45985.996859722225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45985.996859722225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45985.996859722225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45985.996859722225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45985.996859722225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45985.996859722225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45985.996859722225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45985.996859722225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45985.996859722225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45985.996859722225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45985.996859722225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45985.996859722225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45985.996859722225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45985.996859722225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45985.996859722225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45985.996859722225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45985.996859722225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45985.996859722225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45985.996859722225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45985.996859722225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45985.996859722225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45985.996859722225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45985.996859722225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45985.996859722225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45985.996859722225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45985.996859722225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45985.996859722225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45985.996859722225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45985.996859722225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45985.996859722225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45985.996859722225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45985.996859722225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45985.996859722225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45985.996859722225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45985.996859722225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45985.996859722225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45985.996859722225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45985.996859722225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45985.996859722225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45985.996859722225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45985.996859722225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45985.996859722225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45985.996859722225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45985.996859722225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45985.996859722225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45985.996859722225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45985.996859722225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45985.996859722225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45985.996859722225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45985.996859722225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45985.996859722225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45985.996859722225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45985.996859722225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45985.996859722225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45985.996859722225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45985.996859722225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45985.996859722225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45985.996859722225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45985.996859722225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45985.996859722225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45985.996859722225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45985.996859722225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45985.996859722225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45985.996859722225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45985.996859722225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45985.996859722225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45985.996859722225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45985.996859722225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45985.996859722225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45985.996859722225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45985.996859722225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45985.996859722225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45985.996859722225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45985.996859722225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45985.996859722225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45985.996859722225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45985.996859722225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45985.996859722225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45985.996859722225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45985.996859722225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45985.996859722225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45985.996859722225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45985.996859722225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45985.996859722225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45985.996859722225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45985.996859722225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45985.996859722225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45985.996859722225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45985.996859722225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45985.996859722225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45985.996859722225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45985.996859722225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45985.996859722225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45985.996859722225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45985.996859722225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45985.996859722225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45985.996859722225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45985.996859722225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45985.996859722225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45985.996859722225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45985.996859722225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45985.996859722225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45985.996859722225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45985.996859722225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45985.996859722225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45985.996859722225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45985.996859722225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45985.996859722225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45985.996859722225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45985.996859722225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45985.996859722225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45985.996859722225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45985.996859722225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45985.996859722225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45985.996859722225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45985.996859722225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45985.996859722225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45985.996859722225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45985.996859722225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45985.996859722225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45985.996859722225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45985.996859722225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45985.996859722225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45985.996859722225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45985.996859722225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45985.996859722225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45985.996859722225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45985.996859722225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45985.996859722225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45985.996859722225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45985.996859722225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45985.996859722225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45985.996859722225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45985.996859722225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45985.996859722225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45985.996859722225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45985.996859722225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45985.996859722225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45985.996859722225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45985.996859722225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45985.996859722225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45985.996859722225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45985.996859722225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45985.996859722225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45985.996859722225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45985.996859722225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45985.996859722225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45985.996859722225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45985.996859722225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45985.996859722225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45985.996859722225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45985.996859722225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45985.996859722225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45985.996859722225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45985.996859722225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45985.996859722225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45985.996859722225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45985.996859722225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45985.996859722225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45985.996859722225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45985.996859722225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45985.996859722225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45985.996859722225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45985.996859722225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45985.996859722225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45985.996859722225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45985.996859722225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45985.996859722225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45985.996859722225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45985.996859722225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45985.996859722225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45985.996859722225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45985.996859722225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45985.996859722225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45985.996859722225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45985.996859722225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45985.996859722225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45985.996859722225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45985.996859722225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45985.996859722225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45985.996859722225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45985.996859722225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45985.996859722225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45985.996859722225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45985.996859722225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45985.996859722225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45985.996859722225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45985.996859722225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45985.996859722225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45985.996859722225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45985.996859722225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45985.996859722225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45985.996859722225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45985.996859722225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45985.996859722225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45985.996859722225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45985.996859722225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45985.996859722225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45985.996859722225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45985.996859722225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45985.996859722225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45985.996859722225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45985.996859722225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45985.996859722225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45985.996859722225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45985.996859722225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45985.996859722225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45985.996859722225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45985.996859722225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45985.996859722225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45985.996859722225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45985.996859722225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45985.996859722225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45985.996859722225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45985.996859722225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45985.996859722225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45985.996859722225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45985.996859722225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45985.996859722225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45985.996859722225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45985.996859722225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45985.996859722225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45985.996859722225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45985.996859722225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45985.996859722225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45985.996859722225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45985.996859722225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45985.996859722225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45985.996859722225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45985.996859722225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45985.996859722225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45985.996859722225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45985.996859722225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45985.996859722225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45985.996859722225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45985.996859722225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45985.996859722225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45985.996859722225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45985.996859722225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45985.996859722225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45985.996859722225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45985.996859722225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45985.996859722225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45985.996859722225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45985.996859722225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45985.996859722225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45985.996859722225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45985.996859722225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45985.996859722225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45985.996859722225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45985.996859722225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45985.996859722225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45985.996859722225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45985.996859722225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45985.996859722225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45985.996859722225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45985.996859722225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45985.996859722225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45985.996859722225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45985.996859722225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45985.996859722225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45985.996859722225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45985.996859722225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45985.996859722225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45985.996859722225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45985.996859722225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45985.996859722225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45985.996859722225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45985.996859722225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45985.996859722225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45985.996859722225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45985.996859722225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45985.996859722225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45985.996859722225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45985.996859722225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45985.996859722225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45985.996859722225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45985.996859722225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45985.996859722225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45985.996859722225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45985.996859722225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45985.996859722225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45985.996859722225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45985.996859722225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45985.996859722225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45985.996859722225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45985.996859722225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45985.996859722225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45985.996859722225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45985.996859722225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45985.996859722225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45985.996859722225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45985.996859722225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45985.996859722225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45985.996859722225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45985.996859722225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45985.996859722225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45985.996859722225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45985.996859722225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45985.996859722225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45985.996859722225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45985.996859722225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45985.996859722225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45985.996859722225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45985.996859722225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45985.996859722225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45985.996859722225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45985.996859722225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45985.996859722225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45985.996859722225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45985.996859722225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45985.996859722225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45985.996859722225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45985.996859722225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45985.996859722225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45985.996859722225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45985.996859722225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45985.996859722225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45985.996859722225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45985.996859722225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45985.996859722225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45985.996859722225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45985.996859722225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45985.996859722225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45985.996859722225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45985.996859722225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45985.996859722225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45985.996859722225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45985.996859722225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45985.996859722225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45985.996859722225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45985.996859722225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45985.996859722225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45985.996859722225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45985.996859722225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45985.996859722225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45985.996859722225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45985.996859722225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45985.996859722225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45985.996859722225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45985.996859722225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45985.996859722225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45985.996859722225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45985.996859722225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45985.996859722225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45985.996859722225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45985.996859722225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45985.996859722225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45985.996859722225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45985.996859722225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45985.996859722225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45985.996859722225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45985.996859722225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45985.996859722225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45985.996859722225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45985.996859722225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45985.996859722225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45985.996859722225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45985.996859722225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45985.996859722225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45985.996859722225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45985.996859722225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45985.996859722225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45985.996859722225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45985.996859722225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45985.996859722225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45985.996859722225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45985.996859722225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45985.996859722225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45985.996859722225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45985.996859722225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45985.996859722225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45985.996859722225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45985.996859722225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45985.996859722225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45985.996859722225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45985.996859722225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45985.996859722225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45985.996859722225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45985.996859722225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45985.996859722225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45985.996859722225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45985.996859722225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45985.996859722225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45985.996859722225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45985.996859722225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45985.996859722225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45985.996859722225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45985.996859722225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45985.996859722225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45985.996859722225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45985.996859722225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45985.996859722225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45985.996859722225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45985.996859722225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45985.996859722225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45985.996859722225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45985.996859722225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45985.996859722225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45985.996859722225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45985.996859722225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45985.996859722225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45985.996859722225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45985.996859722225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45985.996859722225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45985.996859722225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45985.996859722225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45985.996859722225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45985.996859722225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45985.996859722225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45985.996859722225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45985.996859722225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45985.996859722225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45985.996859722225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45985.996859722225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45985.996859722225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45985.996859722225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45985.996859722225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45985.996859722225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45985.996859722225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45985.996859722225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45985.996859722225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45985.996859722225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45985.996859722225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45985.996859722225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45985.996859722225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45985.996859722225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45985.996859722225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45985.996859722225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45985.996859722225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45985.996859722225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45985.996859722225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45985.996859722225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45985.996859722225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45985.996859722225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45985.996859722225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45985.996859722225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45985.996859722225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45985.996859722225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45985.996859722225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45985.996859722225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45985.996859722225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45985.996859722225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45985.996859722225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45985.996859722225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45985.996859722225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45985.996859722225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45985.996859722225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45985.996859722225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45985.996859722225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45985.996859722225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45985.996859722225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45985.996859722225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45985.996859722225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45985.996859722225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45985.996859722225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45985.996859722225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45985.996859722225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45985.996859722225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45985.996859722225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45985.996859722225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45985.996859722225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45985.996859722225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45985.996859722225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45985.996859722225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45985.996859722225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45985.996859722225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45985.996859722225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45985.996859722225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45985.996859722225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45985.996859722225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45985.996859722225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45985.996859722225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45985.996859722225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45985.996859722225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45985.996859722225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45985.996859722225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45985.996859722225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45985.996859722225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45985.996859722225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45985.996859722225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45985.996859722225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45985.996859722225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45985.996859722225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45985.996859722225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45985.996859722225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45985.996859722225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45985.996859722225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45985.996859722225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45985.996859722225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45985.996859722225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45985.996859722225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45985.996859722225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45985.996859722225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45985.996859722225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45985.996859722225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45985.996859722225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45985.996859722225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45985.996859722225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45985.996859722225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45985.996859722225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45985.996859722225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45985.996859722225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45985.996859722225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45985.996859722225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45985.996859722225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45985.996859722225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45985.996859722225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45985.996859722225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45985.996859722225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45985.996859722225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45985.996859722225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45985.996859722225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45985.996859722225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45985.996859722225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45985.996859722225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45985.996859722225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45985.996859722225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45985.996859722225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45985.996859722225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45985.996859722225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45985.996859722225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45985.996859722225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45985.996859722225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45985.996859722225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45985.996859722225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45985.996859722225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45985.996859722225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45985.996859722225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45985.996859722225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45985.996859722225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45985.996859722225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45985.996859722225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45985.996859722225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45985.996859722225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45985.996859722225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45985.996859722225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45985.996859722225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45985.996859722225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45985.996859722225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45985.996859722225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45985.996859722225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45985.996859722225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45985.996859722225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45985.996859722225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45985.996859722225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45985.996859722225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45985.996859722225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45985.996859722225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45985.996859722225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45985.996859722225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45985.996859722225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45985.996859722225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45985.996859722225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45985.996859722225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45985.996859722225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45985.996859722225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45985.996859722225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45985.996859722225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45985.996859722225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45985.996859722225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45985.996859722225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45985.996859722225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45985.996859722225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45985.996859722225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45985.996859722225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45985.996859722225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45985.996859722225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45985.996859722225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45985.996859722225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45985.996859722225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45985.996859722225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45985.996859722225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45985.996859722225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45985.996859722225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45985.996859722225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45985.996859722225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45985.996859722225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45985.996859722225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45985.996859722225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45985.996859722225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45985.996859722225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45985.996859722225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45985.996859722225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45985.996859722225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45985.996859722225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45985.996859722225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45985.996859722225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45985.996859722225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45985.996859722225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45985.996859722225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45985.996859722225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45985.996859722225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45985.996859722225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45985.996859722225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45985.996859722225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45985.996859722225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45985.996859722225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45985.996859722225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45985.996859722225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45985.996859722225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45985.996859722225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45985.996859722225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45985.996859722225</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1"/>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282.51614212962886</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5" ca="1" si="0">IFERROR(NOW()-F3,"")</f>
        <v>0.17025081018073251</v>
      </c>
      <c r="H3" s="95">
        <v>45985.805798611109</v>
      </c>
      <c r="I3" s="113" t="str">
        <f>IFERROR(VLOOKUP(D3,DB!A:F,6,0),"")</f>
        <v>Generator-SG</v>
      </c>
      <c r="J3" s="113" t="str">
        <f>IFERROR(VLOOKUP(D3,DB!A:G,7,0),"")</f>
        <v>Dead</v>
      </c>
      <c r="K3" s="97" t="s">
        <v>39116</v>
      </c>
      <c r="L3" s="91" t="str">
        <f>IFERROR(VLOOKUP(D3,DB!A:I,9,0),"")</f>
        <v>Latis</v>
      </c>
    </row>
    <row r="4" spans="1:16" ht="30.75">
      <c r="A4" s="113" t="s">
        <v>39117</v>
      </c>
      <c r="B4" s="113" t="str">
        <f>IFERROR(VLOOKUP(D4,DB!A:K,11,0),"")</f>
        <v>R4</v>
      </c>
      <c r="C4" s="93">
        <v>2</v>
      </c>
      <c r="D4" s="91" t="s">
        <v>39118</v>
      </c>
      <c r="E4" s="94" t="s">
        <v>39021</v>
      </c>
      <c r="F4" s="95"/>
      <c r="G4" s="96">
        <f t="shared" ca="1" si="0"/>
        <v>45985.996859606479</v>
      </c>
      <c r="H4" s="95">
        <v>45985.679745370369</v>
      </c>
      <c r="I4" s="113" t="str">
        <f>IFERROR(VLOOKUP(D4,DB!A:F,6,0),"")</f>
        <v>SCECO</v>
      </c>
      <c r="J4" s="113" t="str">
        <f>IFERROR(VLOOKUP(D4,DB!A:G,7,0),"")</f>
        <v>Vandalized</v>
      </c>
      <c r="K4" s="97" t="s">
        <v>39119</v>
      </c>
      <c r="L4" s="91" t="str">
        <f>IFERROR(VLOOKUP(D4,DB!A:I,9,0),"")</f>
        <v>Latis</v>
      </c>
    </row>
    <row r="5" spans="1:16" ht="15" customHeight="1">
      <c r="A5" s="113"/>
      <c r="B5" s="113" t="str">
        <f>IFERROR(VLOOKUP(D5,DB!A:K,11,0),"")</f>
        <v/>
      </c>
      <c r="C5" s="93"/>
      <c r="D5" s="91" t="s">
        <v>39120</v>
      </c>
      <c r="E5" s="94"/>
      <c r="F5" s="95"/>
      <c r="G5" s="96">
        <f t="shared" ca="1" si="0"/>
        <v>45985.996859606479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ref="G6:G69" ca="1" si="1">IFERROR(NOW()-F6,"")</f>
        <v>45985.996859606479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45985.996859722225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45985.996859722225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45985.996859722225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45985.996859722225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45985.996859722225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45985.996859722225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45985.996859722225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45985.996859722225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45985.996859722225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45985.996859722225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45985.996859722225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45985.996859722225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45985.996859722225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45985.996859722225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45985.996859722225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45985.996859722225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45985.996859722225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45985.996859722225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45985.996859722225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45985.996859722225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45985.996859722225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45985.996859722225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45985.996859722225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45985.996859722225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45985.996859722225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45985.996859722225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45985.996859722225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45985.996859722225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45985.996859722225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45985.996859722225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45985.996859722225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45985.996859722225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45985.996859722225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45985.996859722225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45985.996859722225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45985.996859722225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45985.996859722225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45985.996859722225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45985.996859722225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45985.996859722225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45985.996859722225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45985.996859722225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45985.996859722225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45985.996859722225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45985.996859722225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45985.996859722225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45985.996859722225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45985.996859722225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45985.996859722225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45985.996859722225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45985.996859722225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45985.996859722225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45985.996859722225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45985.996859722225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45985.996859722225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45985.996859722225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45985.996859722225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45985.996859722225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45985.996859722225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45985.996859722225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45985.996859722225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45985.996859722225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45985.996859722225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2">IFERROR(NOW()-F70,"")</f>
        <v>45985.996859722225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45985.996859722225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45985.996859722225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45985.996859722225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45985.996859722225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45985.996859722225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45985.996859722225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45985.996859722225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45985.996859722225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45985.996859722225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45985.996859722225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45985.996859722225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45985.996859722225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45985.996859722225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45985.996859722225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45985.996859722225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45985.996859722225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45985.996859722225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45985.996859722225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45985.996859722225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45985.996859722225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45985.996859722225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45985.996859722225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45985.996859722225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45985.996859722225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45985.996859722225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45985.996859722225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45985.996859722225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45985.996859722225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45985.996859722225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45985.996859722225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45985.996859722225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45985.996859722225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45985.996859722225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45985.996859722225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45985.996859722225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45985.996859722225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45985.996859722225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45985.996859722225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45985.996859722225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45985.996859722225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45985.996859722225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45985.996859722225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45985.996859722225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45985.996859722225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45985.996859722225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45985.996859722225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45985.996859722225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45985.996859722225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45985.996859722225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45985.996859722225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45985.996859722225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45985.996859722225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45985.996859722225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45985.996859722225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45985.996859722225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45985.996859722225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45985.996859722225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45985.996859722225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45985.996859722225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45985.996859722225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45985.996859722225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45985.996859722225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45985.996859722225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3">IFERROR(NOW()-F134,"")</f>
        <v>45985.996859722225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45985.996859722225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45985.996859722225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45985.996859722225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45985.996859722225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45985.996859722225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45985.996859722225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45985.996859722225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45985.996859722225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45985.996859722225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45985.996859722225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45985.996859722225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45985.996859722225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45985.996859722225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45985.996859722225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45985.996859722225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45985.996859722225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45985.996859722225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45985.996859722225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45985.996859722225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45985.996859722225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45985.996859722225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45985.996859722225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45985.996859722225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45985.996859722225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45985.996859722225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45985.996859722225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45985.996859722225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45985.996859722225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45985.996859722225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45985.996859722225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45985.996859722225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45985.996859722225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45985.996859722225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45985.996859722225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45985.996859722225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45985.996859722225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45985.996859722225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45985.996859722225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45985.996859722225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45985.996859722225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45985.996859722225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45985.996859722225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45985.996859722225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45985.996859722225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45985.996859722225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45985.996859722225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45985.996859722225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45985.996859722225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45985.996859722225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45985.996859722225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45985.996859722225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45985.996859722225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45985.996859722225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45985.996859722225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45985.996859722225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45985.996859722225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45985.996859722225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45985.996859722225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45985.996859722225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45985.996859722225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45985.996859722225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45985.996859722225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45985.996859722225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4">IFERROR(NOW()-F198,"")</f>
        <v>45985.996859722225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45985.996859722225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45985.996859722225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45985.996859722225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45985.996859722225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45985.996859722225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45985.996859722225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45985.996859722225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45985.996859722225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45985.996859722225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45985.996859722225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45985.996859722225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45985.996859722225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45985.996859722225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45985.996859722225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45985.996859722225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45985.996859722225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45985.996859722225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45985.996859722225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45985.996859722225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45985.996859722225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45985.996859722225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45985.996859722225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45985.996859722225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45985.996859722225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45985.996859722225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45985.996859722225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45985.996859722225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45985.996859722225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45985.996859722225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45985.996859722225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45985.996859722225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45985.996859722225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45985.996859722225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45985.996859722225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45985.996859722225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45985.996859722225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45985.996859722225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45985.996859722225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45985.996859722225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45985.996859722225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45985.996859722225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45985.996859722225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45985.996859722225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45985.996859722225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45985.996859722225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45985.996859722225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45985.996859722225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45985.996859722225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45985.996859722225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45985.996859722225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45985.996859722225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45985.996859722225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45985.996859722225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45985.996859722225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45985.996859722225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45985.996859722225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45985.996859722225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45985.996859722225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45985.996859722225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45985.996859722225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45985.996859722225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45985.996859722225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45985.996859722225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5">IFERROR(NOW()-F262,"")</f>
        <v>45985.996859722225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45985.996859722225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45985.996859722225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45985.996859722225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45985.996859722225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45985.996859722225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45985.996859722225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45985.996859722225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45985.996859722225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45985.996859722225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45985.996859722225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45985.996859722225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45985.996859722225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45985.996859722225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45985.996859722225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45985.996859722225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45985.996859722225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45985.996859722225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45985.996859722225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45985.996859722225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45985.996859722225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45985.996859722225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45985.996859722225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45985.996859722225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45985.996859722225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45985.996859722225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45985.996859722225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45985.996859722225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45985.996859722225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45985.996859722225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45985.996859722225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45985.996859722225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45985.996859722225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45985.996859722225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45985.996859722225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45985.996859722225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45985.996859722225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45985.996859722225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45985.996859722225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45985.996859722225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45985.996859722225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45985.996859722225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45985.996859722225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45985.996859722225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45985.996859722225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45985.996859722225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45985.996859722225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45985.996859722225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45985.996859722225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45985.996859722225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45985.996859722225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45985.996859722225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45985.996859722225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45985.996859722225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45985.996859722225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45985.996859722225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45985.996859722225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45985.996859722225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45985.996859722225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45985.996859722225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45985.996859722225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45985.996859722225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45985.996859722225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45985.996859722225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71" ca="1" si="6">IFERROR(NOW()-F326,"")</f>
        <v>45985.996859722225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45985.996859722225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45985.996859722225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45985.996859722225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45985.996859722225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45985.996859722225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45985.996859722225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45985.996859722225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45985.996859722225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45985.996859722225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45985.996859722225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45985.996859722225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45985.996859722225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45985.996859722225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45985.996859722225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45985.996859722225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45985.996859722225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45985.996859722225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45985.996859722225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45985.996859722225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45985.996859722225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45985.996859722225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45985.996859722225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45985.996859722225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45985.996859722225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45985.996859722225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45985.996859722225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45985.996859722225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45985.996859722225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45985.996859722225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45985.996859722225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45985.996859722225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45985.996859722225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45985.996859722225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45985.996859722225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45985.996859722225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45985.996859722225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45985.996859722225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45985.996859722225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45985.996859722225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45985.996859722225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45985.996859722225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45985.996859722225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45985.996859722225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45985.996859722225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45985.996859722225</v>
      </c>
      <c r="H371" s="95"/>
      <c r="I371" s="113" t="str">
        <f>IFERROR(VLOOKUP(D371,DB!A:F,6,0),"")</f>
        <v/>
      </c>
      <c r="J371" s="113" t="str">
        <f>IFERROR(VLOOKUP(D371,DB!A:G,7,0),"")</f>
        <v/>
      </c>
      <c r="K371" s="97"/>
      <c r="L371" s="91" t="str">
        <f>IFERROR(VLOOKUP(D371,DB!A:I,9,0),"")</f>
        <v/>
      </c>
    </row>
  </sheetData>
  <dataValidations count="2">
    <dataValidation allowBlank="1" showInputMessage="1" showErrorMessage="1" sqref="E1" xr:uid="{A4F81451-56CC-4543-9497-104C4E44EE4B}"/>
    <dataValidation type="list" allowBlank="1" showInputMessage="1" showErrorMessage="1" sqref="E2:E3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tabSelected="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94.164799537036743</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59.807982407408417</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37.335748611112649</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4.6235609953655512</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1</v>
      </c>
      <c r="D6" s="109" t="s">
        <v>32330</v>
      </c>
      <c r="E6" s="109" t="s">
        <v>39021</v>
      </c>
      <c r="F6" s="122">
        <v>45985.930601851855</v>
      </c>
      <c r="G6" s="111">
        <f ca="1">IFERROR(NOW()-F6,"")</f>
        <v>6.6257754624530207E-2</v>
      </c>
      <c r="H6" s="122">
        <v>45985.920300925929</v>
      </c>
      <c r="I6" s="109" t="str">
        <f>IFERROR(VLOOKUP(D6,DB!A:F,6,0),"")</f>
        <v>SCECO</v>
      </c>
      <c r="J6" s="109" t="str">
        <f>IFERROR(VLOOKUP(D6,DB!A:G,7,0),"")</f>
        <v>Dead</v>
      </c>
      <c r="K6" s="109" t="s">
        <v>39130</v>
      </c>
      <c r="L6" s="109" t="str">
        <f>IFERROR(VLOOKUP(D6,DB!A:I,9,0),"")</f>
        <v>Latis</v>
      </c>
    </row>
    <row r="7" spans="1:13">
      <c r="A7" s="109" t="s">
        <v>39131</v>
      </c>
      <c r="B7" s="109" t="str">
        <f>IFERROR(VLOOKUP(D7,DB!A:K,11,0),"")</f>
        <v>R5</v>
      </c>
      <c r="C7" s="109">
        <v>1</v>
      </c>
      <c r="D7" s="109" t="s">
        <v>32245</v>
      </c>
      <c r="E7" s="109" t="s">
        <v>39021</v>
      </c>
      <c r="F7" s="122">
        <v>45985.941192129627</v>
      </c>
      <c r="G7" s="111">
        <f ca="1">IFERROR(NOW()-F7,"")</f>
        <v>5.566747685224982E-2</v>
      </c>
      <c r="H7" s="122">
        <v>45985.762777777774</v>
      </c>
      <c r="I7" s="109" t="str">
        <f>IFERROR(VLOOKUP(D7,DB!A:F,6,0),"")</f>
        <v>SCECO</v>
      </c>
      <c r="J7" s="109" t="str">
        <f>IFERROR(VLOOKUP(D7,DB!A:G,7,0),"")</f>
        <v>Dead</v>
      </c>
      <c r="K7" s="109" t="s">
        <v>39132</v>
      </c>
      <c r="L7" s="109" t="str">
        <f>IFERROR(VLOOKUP(D7,DB!A:I,9,0),"")</f>
        <v>Latis</v>
      </c>
    </row>
    <row r="8" spans="1:13">
      <c r="A8" s="109"/>
      <c r="B8" s="109" t="str">
        <f>IFERROR(VLOOKUP(D8,DB!A:K,11,0),"")</f>
        <v/>
      </c>
      <c r="C8" s="109"/>
      <c r="D8" s="109"/>
      <c r="E8" s="109"/>
      <c r="F8" s="109"/>
      <c r="G8" s="111">
        <f ca="1">IFERROR(NOW()-F8,"")</f>
        <v>45985.996859606479</v>
      </c>
      <c r="H8" s="109"/>
      <c r="I8" s="109" t="str">
        <f>IFERROR(VLOOKUP(D8,DB!A:F,6,0),"")</f>
        <v/>
      </c>
      <c r="J8" s="109" t="str">
        <f>IFERROR(VLOOKUP(D8,DB!A:G,7,0),"")</f>
        <v/>
      </c>
      <c r="K8" s="109"/>
      <c r="L8" s="109" t="str">
        <f>IFERROR(VLOOKUP(D8,DB!A:I,9,0),"")</f>
        <v/>
      </c>
    </row>
    <row r="9" spans="1:13">
      <c r="A9" s="109"/>
      <c r="B9" s="109" t="str">
        <f>IFERROR(VLOOKUP(D10,DB!A:K,11,0),"")</f>
        <v/>
      </c>
      <c r="C9" s="109"/>
      <c r="D9" s="125"/>
      <c r="E9" s="109"/>
      <c r="F9" s="109"/>
      <c r="G9" s="111">
        <f ca="1">IFERROR(NOW()-F9,"")</f>
        <v>45985.996859606479</v>
      </c>
      <c r="H9" s="109"/>
      <c r="I9" s="109" t="str">
        <f>IFERROR(VLOOKUP(D10,DB!A:F,6,0),"")</f>
        <v/>
      </c>
      <c r="J9" s="109" t="str">
        <f>IFERROR(VLOOKUP(D10,DB!A:G,7,0),"")</f>
        <v/>
      </c>
      <c r="K9" s="109"/>
      <c r="L9" s="109" t="str">
        <f>IFERROR(VLOOKUP(D10,DB!A:I,9,0),"")</f>
        <v/>
      </c>
    </row>
    <row r="10" spans="1:13">
      <c r="A10" s="109"/>
      <c r="B10" s="109" t="str">
        <f>IFERROR(VLOOKUP(#REF!,DB!A:K,11,0),"")</f>
        <v/>
      </c>
      <c r="C10" s="109"/>
      <c r="D10" s="109"/>
      <c r="E10" s="109"/>
      <c r="F10" s="109"/>
      <c r="G10" s="111">
        <f ca="1">IFERROR(NOW()-F10,"")</f>
        <v>45985.996859606479</v>
      </c>
      <c r="H10" s="109"/>
      <c r="I10" s="109" t="str">
        <f>IFERROR(VLOOKUP(#REF!,DB!A:F,6,0),"")</f>
        <v/>
      </c>
      <c r="J10" s="109" t="str">
        <f>IFERROR(VLOOKUP(#REF!,DB!A:G,7,0),"")</f>
        <v/>
      </c>
      <c r="K10" s="109"/>
      <c r="L10" s="109" t="str">
        <f>IFERROR(VLOOKUP(#REF!,DB!A:I,9,0),"")</f>
        <v/>
      </c>
    </row>
    <row r="11" spans="1:13">
      <c r="A11" s="109"/>
      <c r="B11" s="109" t="str">
        <f>IFERROR(VLOOKUP(D11,DB!A:K,11,0),"")</f>
        <v/>
      </c>
      <c r="C11" s="109"/>
      <c r="D11" s="109"/>
      <c r="E11" s="109"/>
      <c r="F11" s="109"/>
      <c r="G11" s="111">
        <f ca="1">IFERROR(NOW()-F11,"")</f>
        <v>45985.996859606479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45985.996859606479</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45985.996859606479</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45985.996859606479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45985.996859606479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45985.996859606479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45985.996859606479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45985.996859606479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45985.996859606479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45985.996859606479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45985.996859606479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45985.996859606479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45985.996859606479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45985.996859606479</v>
      </c>
      <c r="H24" s="109"/>
      <c r="I24" s="109" t="str">
        <f>IFERROR(VLOOKUP(D24,DB!A:F,6,0),"")</f>
        <v/>
      </c>
      <c r="J24" s="109" t="str">
        <f>IFERROR(VLOOKUP(D24,DB!A:G,7,0),"")</f>
        <v/>
      </c>
      <c r="K24" s="109"/>
      <c r="L24" s="109" t="str">
        <f>IFERROR(VLOOKUP(D24,DB!A:I,9,0),"")</f>
        <v/>
      </c>
    </row>
    <row r="25" spans="1:12">
      <c r="A25" s="125"/>
      <c r="B25" s="125" t="str">
        <f>IFERROR(VLOOKUP(D25,DB!A:K,11,0),"")</f>
        <v/>
      </c>
      <c r="C25" s="125"/>
      <c r="D25" s="125"/>
      <c r="E25" s="125"/>
      <c r="F25" s="126"/>
      <c r="G25" s="111">
        <f ca="1">IFERROR(NOW()-F25,"")</f>
        <v>45985.996859606479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45985.996859606479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45985.996859606479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45985.996859606479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45985.996859606479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45985.996859606479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45985.996859606479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45985.996859606479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45985.996859606479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45985.996859606479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45985.996859606479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45985.996859606479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45985.996859606479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45985.996859606479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45985.996859606479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45985.996859606479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45985.996859606479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45985.996859606479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45985.996859606479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45985.996859606479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45985.996859606479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45985.996859606479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45985.996859606479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45985.996859606479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45985.996859606479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45985.996859606479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45985.996859606479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45985.996859606479</v>
      </c>
      <c r="H52" s="126"/>
      <c r="I52" s="125" t="str">
        <f>IFERROR(VLOOKUP(D52,DB!A:F,6,0),"")</f>
        <v/>
      </c>
      <c r="J52" s="125" t="str">
        <f>IFERROR(VLOOKUP(D52,DB!A:G,7,0),"")</f>
        <v/>
      </c>
      <c r="K52" s="125"/>
      <c r="L52" s="125" t="str">
        <f>IFERROR(VLOOKUP(D52,DB!A:I,9,0),"")</f>
        <v/>
      </c>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45985.996859606479</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45985.996859606479</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45985.996859606479</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45985.996859606479</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45985.996859606479</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45985.996859606479</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45985.996859606479</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45985.996859606479</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45985.996859606479</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45985.996859606479</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45985.996859606479</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45985.996859606479</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45985.996859606479</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45985.996859606479</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45985.996859606479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45985.996859606479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45985.996859606479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45985.996859606479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45985.996859606479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45985.996859606479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45985.996859606479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45985.996859606479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45985.996859606479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45985.996859606479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45985.996859606479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45985.996859606479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45985.996859606479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45985.996859606479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45985.996859606479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45985.996859606479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45985.996859606479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45985.996859606479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45985.996859606479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45985.996859606479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45985.996859606479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45985.996859606479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45985.996859606479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45985.996859606479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45985.996859606479</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45985.996859606479</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45985.996859606479</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45985.996859606479</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45985.996859606479</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2025-11-24T20:55:52Z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