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735" documentId="120_S{2AC9BD13-BADA-5192-A53E-5A8FF88502F6}" xr6:coauthVersionLast="47" xr6:coauthVersionMax="47" xr10:uidLastSave="{8B84F514-050F-4116-A810-B7076C236529}"/>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L34" i="4"/>
  <c r="L35" i="4"/>
  <c r="L36" i="4"/>
  <c r="L37" i="4"/>
  <c r="J34" i="4"/>
  <c r="J35" i="4"/>
  <c r="J36" i="4"/>
  <c r="J37" i="4"/>
  <c r="I34" i="4"/>
  <c r="I35" i="4"/>
  <c r="I36" i="4"/>
  <c r="I37" i="4"/>
  <c r="G34" i="4"/>
  <c r="G35" i="4"/>
  <c r="G36" i="4"/>
  <c r="G37" i="4"/>
  <c r="B34" i="4"/>
  <c r="B35" i="4"/>
  <c r="B36" i="4"/>
  <c r="B37" i="4"/>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6" i="2"/>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40" i="1"/>
  <c r="G40" i="1"/>
  <c r="I40" i="1"/>
  <c r="J40" i="1"/>
  <c r="L40" i="1"/>
  <c r="B41" i="1"/>
  <c r="G41" i="1"/>
  <c r="I41" i="1"/>
  <c r="J41" i="1"/>
  <c r="L41" i="1"/>
  <c r="B42" i="1"/>
  <c r="G42" i="1"/>
  <c r="I42" i="1"/>
  <c r="J42" i="1"/>
  <c r="L42" i="1"/>
  <c r="G2" i="1"/>
  <c r="L30" i="4"/>
  <c r="L31" i="4"/>
  <c r="L32" i="4"/>
  <c r="L33" i="4"/>
  <c r="J30" i="4"/>
  <c r="J31" i="4"/>
  <c r="J32" i="4"/>
  <c r="J33" i="4"/>
  <c r="I30" i="4"/>
  <c r="I31" i="4"/>
  <c r="I32" i="4"/>
  <c r="I33" i="4"/>
  <c r="B30" i="4"/>
  <c r="B31" i="4"/>
  <c r="B32" i="4"/>
  <c r="B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L27" i="4"/>
  <c r="L28" i="4"/>
  <c r="L29" i="4"/>
  <c r="J27" i="4"/>
  <c r="J28" i="4"/>
  <c r="J29" i="4"/>
  <c r="I27" i="4"/>
  <c r="I28" i="4"/>
  <c r="I29" i="4"/>
  <c r="B27" i="4"/>
  <c r="B28" i="4"/>
  <c r="B29" i="4"/>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2" i="9"/>
  <c r="B3" i="9"/>
  <c r="B4" i="9"/>
  <c r="B5" i="9"/>
  <c r="B6" i="9"/>
  <c r="B7" i="9"/>
  <c r="B8" i="9"/>
  <c r="B9" i="9"/>
  <c r="G2" i="9"/>
  <c r="G3" i="9"/>
  <c r="G4" i="9"/>
  <c r="G5" i="9"/>
  <c r="G6" i="9"/>
  <c r="G7" i="9"/>
  <c r="G8" i="9"/>
  <c r="G9" i="9"/>
  <c r="I2" i="9"/>
  <c r="I3" i="9"/>
  <c r="I4" i="9"/>
  <c r="I5" i="9"/>
  <c r="I6" i="9"/>
  <c r="I7" i="9"/>
  <c r="I8" i="9"/>
  <c r="I9" i="9"/>
  <c r="L2" i="9"/>
  <c r="L3" i="9"/>
  <c r="L4" i="9"/>
  <c r="L5" i="9"/>
  <c r="L6" i="9"/>
  <c r="L7" i="9"/>
  <c r="L8" i="9"/>
  <c r="L9" i="9"/>
  <c r="J2" i="9"/>
  <c r="J3" i="9"/>
  <c r="J4" i="9"/>
  <c r="J5" i="9"/>
  <c r="J6" i="9"/>
  <c r="J7" i="9"/>
  <c r="J8" i="9"/>
  <c r="J9"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<sst xmlns="http://schemas.openxmlformats.org/spreadsheetml/2006/main" count="180288" uniqueCount="39127">
  <si>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</si>
  <si>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</si>
  <si>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</si>
  <si>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</si>
  <si>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</si>
  <si>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</si>
  <si>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</si>
  <si>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</si>
  <si>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</si>
  <si>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</si>
  <si>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</si>
  <si>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</si>
  <si>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</si>
  <si>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</si>
  <si>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</si>
  <si>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</si>
  <si>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</si>
  <si>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</si>
  <si>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</si>
  <si>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</si>
  <si>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</si>
  <si>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</si>
  <si>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</si>
  <si>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</si>
  <si>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</si>
  <si>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</si>
  <si>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</si>
  <si>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</si>
  <si>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</si>
  <si>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</si>
  <si>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</si>
  <si>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</si>
  <si>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</si>
  <si>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</si>
  <si>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</si>
  <si>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</si>
  <si>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</si>
  <si>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</si>
  <si>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</si>
  <si>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</si>
  <si>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</si>
  <si>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</si>
  <si>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</si>
  <si>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</si>
  <si>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</si>
  <si>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</si>
  <si>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</si>
  <si>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</si>
  <si>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</si>
  <si>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</si>
  <si>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</si>
  <si>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</si>
  <si>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</si>
  <si>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</si>
  <si>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</si>
  <si>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</si>
  <si>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</si>
  <si>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</si>
  <si>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</si>
  <si>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</si>
  <si>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</si>
  <si>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</si>
  <si>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</si>
  <si>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</si>
  <si>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</si>
  <si>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</si>
  <si>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</si>
  <si>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</si>
  <si>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</si>
  <si>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</si>
  <si>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</si>
  <si>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</si>
  <si>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</si>
  <si>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</si>
  <si>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</si>
  <si>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</si>
  <si>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</si>
  <si>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</si>
  <si>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</si>
  <si>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</si>
  <si>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</si>
  <si>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</si>
  <si>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</si>
  <si>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</si>
  <si>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</si>
  <si>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</si>
  <si>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</si>
  <si>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</si>
  <si>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</si>
  <si>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</si>
  <si>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</si>
  <si>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</si>
  <si>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</si>
  <si>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</si>
  <si>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</si>
  <si>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</si>
  <si>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</si>
  <si>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</si>
  <si>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</si>
  <si>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</si>
  <si>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</si>
  <si>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</si>
  <si>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</si>
  <si>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</si>
  <si>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</si>
  <si>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</si>
  <si>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</si>
  <si>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</si>
  <si>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</si>
  <si>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</si>
  <si>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</si>
  <si>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</si>
  <si>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</si>
  <si>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</si>
  <si>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</si>
  <si>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</si>
  <si>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</si>
  <si>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</si>
  <si>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</si>
  <si>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</si>
  <si>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</si>
  <si>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</si>
  <si>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</si>
  <si>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</si>
  <si>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</si>
  <si>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</si>
  <si>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</si>
  <si>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</si>
  <si>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</si>
  <si>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</si>
  <si>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</si>
  <si>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</si>
  <si>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</si>
  <si>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</si>
  <si>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</si>
  <si>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</si>
  <si>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</si>
  <si>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</si>
  <si>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</si>
  <si>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</si>
  <si>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</si>
  <si>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</si>
  <si>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</si>
  <si>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</si>
  <si>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</si>
  <si>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</si>
  <si>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</si>
  <si>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</si>
  <si>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</si>
  <si>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</si>
  <si>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</si>
  <si>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</si>
  <si>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</si>
  <si>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</si>
  <si>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</si>
  <si>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</si>
  <si>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</si>
  <si>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</si>
  <si>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</si>
  <si>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</si>
  <si>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</si>
  <si>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</si>
  <si>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</si>
  <si>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</si>
  <si>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</si>
  <si>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</si>
  <si>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</si>
  <si>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</si>
  <si>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</si>
  <si>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</si>
  <si>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</si>
  <si>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</si>
  <si>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</si>
  <si>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</si>
  <si>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</si>
  <si>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</si>
  <si>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</si>
  <si>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</si>
  <si>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</si>
  <si>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</si>
  <si>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</si>
  <si>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</si>
  <si>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</si>
  <si>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</si>
  <si>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</si>
  <si>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</si>
  <si>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</si>
  <si>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</si>
  <si>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</si>
  <si>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</si>
  <si>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</si>
  <si>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</si>
  <si>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</si>
  <si>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</si>
  <si>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</si>
  <si>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</si>
  <si>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</si>
  <si>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</si>
  <si>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</si>
  <si>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</si>
  <si>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</si>
  <si>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</si>
  <si>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</si>
  <si>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</si>
  <si>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</si>
  <si>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</si>
  <si>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</si>
  <si>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</si>
  <si>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</si>
  <si>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</si>
  <si>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</si>
  <si>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</si>
  <si>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</si>
  <si>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</si>
  <si>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</si>
  <si>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</si>
  <si>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</si>
  <si>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</si>
  <si>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</si>
  <si>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</si>
  <si>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</si>
  <si>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</si>
  <si>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</si>
  <si>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</si>
  <si>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</si>
  <si>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</si>
  <si>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</si>
  <si>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</si>
  <si>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</si>
  <si>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</si>
  <si>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</si>
  <si>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</si>
  <si>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</si>
  <si>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</si>
  <si>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</si>
  <si>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</si>
  <si>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</si>
  <si>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</si>
  <si>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</si>
  <si>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</si>
  <si>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</si>
  <si>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</si>
  <si>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</si>
  <si>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</si>
  <si>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</si>
  <si>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</si>
  <si>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</si>
  <si>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</si>
  <si>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</si>
  <si>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</si>
  <si>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</si>
  <si>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</si>
  <si>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</si>
  <si>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</si>
  <si>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</si>
  <si>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</si>
  <si>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</si>
  <si>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</si>
  <si>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</si>
  <si>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</si>
  <si>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</si>
  <si>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</si>
  <si>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</si>
  <si>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</si>
  <si>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</si>
  <si>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</si>
  <si>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</si>
  <si>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</si>
  <si>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</si>
  <si>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</si>
  <si>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</si>
  <si>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</si>
  <si>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</si>
  <si>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</si>
  <si>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</si>
  <si>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</si>
  <si>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</si>
  <si>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</si>
  <si>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</si>
  <si>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</si>
  <si>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</si>
  <si>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</si>
  <si>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</si>
  <si>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</si>
  <si>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</si>
  <si>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</si>
  <si>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</si>
  <si>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</si>
  <si>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</si>
  <si>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</si>
  <si>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</si>
  <si>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</si>
  <si>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</si>
  <si>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</si>
  <si>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</si>
  <si>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</si>
  <si>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</si>
  <si>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</si>
  <si>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</si>
  <si>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</si>
  <si>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</si>
  <si>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</si>
  <si>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</si>
  <si>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</si>
  <si>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</si>
  <si>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</si>
  <si>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</si>
  <si>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</si>
  <si>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</si>
  <si>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</si>
  <si>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</si>
  <si>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</si>
  <si>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</si>
  <si>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</si>
  <si>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</si>
  <si>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</si>
  <si>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</si>
  <si>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</si>
  <si>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</si>
  <si>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</si>
  <si>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</si>
  <si>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</si>
  <si>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</si>
  <si>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</si>
  <si>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</si>
  <si>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</si>
  <si>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</si>
  <si>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</si>
  <si>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</si>
  <si>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</si>
  <si>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</si>
  <si>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</si>
  <si>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</si>
  <si>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</si>
  <si>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</si>
  <si>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</si>
  <si>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</si>
  <si>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</si>
  <si>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</si>
  <si>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</si>
  <si>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</si>
  <si>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</si>
  <si>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</si>
  <si>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</si>
  <si>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</si>
  <si>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</si>
  <si>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</si>
  <si>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</si>
  <si>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</si>
  <si>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</si>
  <si>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</si>
  <si>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</si>
  <si>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</si>
  <si>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</si>
  <si>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</si>
  <si>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</si>
  <si>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</si>
  <si>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</si>
  <si>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</si>
  <si>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</si>
  <si>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</si>
  <si>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</si>
  <si>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</si>
  <si>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</si>
  <si>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</si>
  <si>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</si>
  <si>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</si>
  <si>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</si>
  <si>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</si>
  <si>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</si>
  <si>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</si>
  <si>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</si>
  <si>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</si>
  <si>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</si>
  <si>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</si>
  <si>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</si>
  <si>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</si>
  <si>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</si>
  <si>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</si>
  <si>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</si>
  <si>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</si>
  <si>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</si>
  <si>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</si>
  <si>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</si>
  <si>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</si>
  <si>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</si>
  <si>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</si>
  <si>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</si>
  <si>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</si>
  <si>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</si>
  <si>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</si>
  <si>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</si>
  <si>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</si>
  <si>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</si>
  <si>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</si>
  <si>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</si>
  <si>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</si>
  <si>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</si>
  <si>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</si>
  <si>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</si>
  <si>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</si>
  <si>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</si>
  <si>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</si>
  <si>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</si>
  <si>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</si>
  <si>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</si>
  <si>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</si>
  <si>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</si>
  <si>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</si>
  <si>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</si>
  <si>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</si>
  <si>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</si>
  <si>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</si>
  <si>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</si>
  <si>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</si>
  <si>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</si>
  <si>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</si>
  <si>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</si>
  <si>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</si>
  <si>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</si>
  <si>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</si>
  <si>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</si>
  <si>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</si>
  <si>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</si>
  <si>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</si>
  <si>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</si>
  <si>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</si>
  <si>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</si>
  <si>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</si>
  <si>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</si>
  <si>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</si>
  <si>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</si>
  <si>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</si>
  <si>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</si>
  <si>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</si>
  <si>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</si>
  <si>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</si>
  <si>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</si>
  <si>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</si>
  <si>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</si>
  <si>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</si>
  <si>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</si>
  <si>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</si>
  <si>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</si>
  <si>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</si>
  <si>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</si>
  <si>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</si>
  <si>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</si>
  <si>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</si>
  <si>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</si>
  <si>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</si>
  <si>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</si>
  <si>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</si>
  <si>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</si>
  <si>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</si>
  <si>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</si>
  <si>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</si>
  <si>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</si>
  <si>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</si>
  <si>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</si>
  <si>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</si>
  <si>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</si>
  <si>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</si>
  <si>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</si>
  <si>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</si>
  <si>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</si>
  <si>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</si>
  <si>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</si>
  <si>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</si>
  <si>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</si>
  <si>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</si>
  <si>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</si>
  <si>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</si>
  <si>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</si>
  <si>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</si>
  <si>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</si>
  <si>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</si>
  <si>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</si>
  <si>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</si>
  <si>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</si>
  <si>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</si>
  <si>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</si>
  <si>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</si>
  <si>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</si>
  <si>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</si>
  <si>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</si>
  <si>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</si>
  <si>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</si>
  <si>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</si>
  <si>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</si>
  <si>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</si>
  <si>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</si>
  <si>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</si>
  <si>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</si>
  <si>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</si>
  <si>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</si>
  <si>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</si>
  <si>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</si>
  <si>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</si>
  <si>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</si>
  <si>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</si>
  <si>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</si>
  <si>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</si>
  <si>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</si>
  <si>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</si>
  <si>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</si>
  <si>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</si>
  <si>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</si>
  <si>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</si>
  <si>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</si>
  <si>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</si>
  <si>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</si>
  <si>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</si>
  <si>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</si>
  <si>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</si>
  <si>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</si>
  <si>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</si>
  <si>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</si>
  <si>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</si>
  <si>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</si>
  <si>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</si>
  <si>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</si>
  <si>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</si>
  <si>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</si>
  <si>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</si>
  <si>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</si>
  <si>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</si>
  <si>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</si>
  <si>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</si>
  <si>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</si>
  <si>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</si>
  <si>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</si>
  <si>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</si>
  <si>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</si>
  <si>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</si>
  <si>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</si>
  <si>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</si>
  <si>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</si>
  <si>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</si>
  <si>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</si>
  <si>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</si>
  <si>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</si>
  <si>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</si>
  <si>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</si>
  <si>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</si>
  <si>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</si>
  <si>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</si>
  <si>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</si>
  <si>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</si>
  <si>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</si>
  <si>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</si>
  <si>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</si>
  <si>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</si>
  <si>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</si>
  <si>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</si>
  <si>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</si>
  <si>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</si>
  <si>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</si>
  <si>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</si>
  <si>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</si>
  <si>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</si>
  <si>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</si>
  <si>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</si>
  <si>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</si>
  <si>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</si>
  <si>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</si>
  <si>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</si>
  <si>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</si>
  <si>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</si>
  <si>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</si>
  <si>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</si>
  <si>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</si>
  <si>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</si>
  <si>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</si>
  <si>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</si>
  <si>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</si>
  <si>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</si>
  <si>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</si>
  <si>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</si>
  <si>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</si>
  <si>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</si>
  <si>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</si>
  <si>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</si>
  <si>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</si>
  <si>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</si>
  <si>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</si>
  <si>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</si>
  <si>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</si>
  <si>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</si>
  <si>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</si>
  <si>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</si>
  <si>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</si>
  <si>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</si>
  <si>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</si>
  <si>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</si>
  <si>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</si>
  <si>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</si>
  <si>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</si>
  <si>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</si>
  <si>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</si>
  <si>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</si>
  <si>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</si>
  <si>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</si>
  <si>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</si>
  <si>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</si>
  <si>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</si>
  <si>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</si>
  <si>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</si>
  <si>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</si>
  <si>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</si>
  <si>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</si>
  <si>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</si>
  <si>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</si>
  <si>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</si>
  <si>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</si>
  <si>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</si>
  <si>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</si>
  <si>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</si>
  <si>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</si>
  <si>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</si>
  <si>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</si>
  <si>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</si>
  <si>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</si>
  <si>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</si>
  <si>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</si>
  <si>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</si>
  <si>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</si>
  <si>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</si>
  <si>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</si>
  <si>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</si>
  <si>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</si>
  <si>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</si>
  <si>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</si>
  <si>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</si>
  <si>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</si>
  <si>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</si>
  <si>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</si>
  <si>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</si>
  <si>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</si>
  <si>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</si>
  <si>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</si>
  <si>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</si>
  <si>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</si>
  <si>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</si>
  <si>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</si>
  <si>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</si>
  <si>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</si>
  <si>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</si>
  <si>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</si>
  <si>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</si>
  <si>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</si>
  <si>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</si>
  <si>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</si>
  <si>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</si>
  <si>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</si>
  <si>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</si>
  <si>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</si>
  <si>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</si>
  <si>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</si>
  <si>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</si>
  <si>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</si>
  <si>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</si>
  <si>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</si>
  <si>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</si>
  <si>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</si>
  <si>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</si>
  <si>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</si>
  <si>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</si>
  <si>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</si>
  <si>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</si>
  <si>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</si>
  <si>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</si>
  <si>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</si>
  <si>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</si>
  <si>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</si>
  <si>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</si>
  <si>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</si>
  <si>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</si>
  <si>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</si>
  <si>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</si>
  <si>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</si>
  <si>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</si>
  <si>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</si>
  <si>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</si>
  <si>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</si>
  <si>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</si>
  <si>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</si>
  <si>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</si>
  <si>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</si>
  <si>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</si>
  <si>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</si>
  <si>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</si>
  <si>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</si>
  <si>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</si>
  <si>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</si>
  <si>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</si>
  <si>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</si>
  <si>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</si>
  <si>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</si>
  <si>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</si>
  <si>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</si>
  <si>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</si>
  <si>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</si>
  <si>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</si>
  <si>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</si>
  <si>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</si>
  <si>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</si>
  <si>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</si>
  <si>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</si>
  <si>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</si>
  <si>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</si>
  <si>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</si>
  <si>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</si>
  <si>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</si>
  <si>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</si>
  <si>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</si>
  <si>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</si>
  <si>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</si>
  <si>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</si>
  <si>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</si>
  <si>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</si>
  <si>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</si>
  <si>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</si>
  <si>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</si>
  <si>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</si>
  <si>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</si>
  <si>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</si>
  <si>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</si>
  <si>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</si>
  <si>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</si>
  <si>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</si>
  <si>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</si>
  <si>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</si>
  <si>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</si>
  <si>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</si>
  <si>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</si>
  <si>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</si>
  <si>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</si>
  <si>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</si>
  <si>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</si>
  <si>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</si>
  <si>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</si>
  <si>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</si>
  <si>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</si>
  <si>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</si>
  <si>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</si>
  <si>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</si>
  <si>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</si>
  <si>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</si>
  <si>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</si>
  <si>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</si>
  <si>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</si>
  <si>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</si>
  <si>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</si>
  <si>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</si>
  <si>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</si>
  <si>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</si>
  <si>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</si>
  <si>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</si>
  <si>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</si>
  <si>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</si>
  <si>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</si>
  <si>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</si>
  <si>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</si>
  <si>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</si>
  <si>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</si>
  <si>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</si>
  <si>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</si>
  <si>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</si>
  <si>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</si>
  <si>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</si>
  <si>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</si>
  <si>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</si>
  <si>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</si>
  <si>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</si>
  <si>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</si>
  <si>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</si>
  <si>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</si>
  <si>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</si>
  <si>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</si>
  <si>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</si>
  <si>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</si>
  <si>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</si>
  <si>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</si>
  <si>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</si>
  <si>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</si>
  <si>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</si>
  <si>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</si>
  <si>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</si>
  <si>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</si>
  <si>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</si>
  <si>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</si>
  <si>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</si>
  <si>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</si>
  <si>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</si>
  <si>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</si>
  <si>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</si>
  <si>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</si>
  <si>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</si>
  <si>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</si>
  <si>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</si>
  <si>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</si>
  <si>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</si>
  <si>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</si>
  <si>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</si>
  <si>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</si>
  <si>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</si>
  <si>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</si>
  <si>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</si>
  <si>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</si>
  <si>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</si>
  <si>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</si>
  <si>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</si>
  <si>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</si>
  <si>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</si>
  <si>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</si>
  <si>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</si>
  <si>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</si>
  <si>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</si>
  <si>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</si>
  <si>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</si>
  <si>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</si>
  <si>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</si>
  <si>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</si>
  <si>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</si>
  <si>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</si>
  <si>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</si>
  <si>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</si>
  <si>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</si>
  <si>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</si>
  <si>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</si>
  <si>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</si>
  <si>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</si>
  <si>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</si>
  <si>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</si>
  <si>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</si>
  <si>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</si>
  <si>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</si>
  <si>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</si>
  <si>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</si>
  <si>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</si>
  <si>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</si>
  <si>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</si>
  <si>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</si>
  <si>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</si>
  <si>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</si>
  <si>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</si>
  <si>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</si>
  <si>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</si>
  <si>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</si>
  <si>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</si>
  <si>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</si>
  <si>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</si>
  <si>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</si>
  <si>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</si>
  <si>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</si>
  <si>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</si>
  <si>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</si>
  <si>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</si>
  <si>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</si>
  <si>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</si>
  <si>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</si>
  <si>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</si>
  <si>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</si>
  <si>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</si>
  <si>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</si>
  <si>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</si>
  <si>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</si>
  <si>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</si>
  <si>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</si>
  <si>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</si>
  <si>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</si>
  <si>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</si>
  <si>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</si>
  <si>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</si>
  <si>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</si>
  <si>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</si>
  <si>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</si>
  <si>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</si>
  <si>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</si>
  <si>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</si>
  <si>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</si>
  <si>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</si>
  <si>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</si>
  <si>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</si>
  <si>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</si>
  <si>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</si>
  <si>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</si>
  <si>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</si>
  <si>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</si>
  <si>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</si>
  <si>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</si>
  <si>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</si>
  <si>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</si>
  <si>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</si>
  <si>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</si>
  <si>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</si>
  <si>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</si>
  <si>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</si>
  <si>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</si>
  <si>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</si>
  <si>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</si>
  <si>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</si>
  <si>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</si>
  <si>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</si>
  <si>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</si>
  <si>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</si>
  <si>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</si>
  <si>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</si>
  <si>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</si>
  <si>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</si>
  <si>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</si>
  <si>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</si>
  <si>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</si>
  <si>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</si>
  <si>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</si>
  <si>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</si>
  <si>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</si>
  <si>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</si>
  <si>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</si>
  <si>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</si>
  <si>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</si>
  <si>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</si>
  <si>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</si>
  <si>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</si>
  <si>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</si>
  <si>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</si>
  <si>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</si>
  <si>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</si>
  <si>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</si>
  <si>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</si>
  <si>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</si>
  <si>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</si>
  <si>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</si>
  <si>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</si>
  <si>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</si>
  <si>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</si>
  <si>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</si>
  <si>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</si>
  <si>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</si>
  <si>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</si>
  <si>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</si>
  <si>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</si>
  <si>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</si>
  <si>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</si>
  <si>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</si>
  <si>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</si>
  <si>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</si>
  <si>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</si>
  <si>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</si>
  <si>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</si>
  <si>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</si>
  <si>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</si>
  <si>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</si>
  <si>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</si>
  <si>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</si>
  <si>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</si>
  <si>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</si>
  <si>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</si>
  <si>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</si>
  <si>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</si>
  <si>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</si>
  <si>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</si>
  <si>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</si>
  <si>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</si>
  <si>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</si>
  <si>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</si>
  <si>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</si>
  <si>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</si>
  <si>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</si>
  <si>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</si>
  <si>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</si>
  <si>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</si>
  <si>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</si>
  <si>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</si>
  <si>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</si>
  <si>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</si>
  <si>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</si>
  <si>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</si>
  <si>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</si>
  <si>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</si>
  <si>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</si>
  <si>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</si>
  <si>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</si>
  <si>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</si>
  <si>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</si>
  <si>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</si>
  <si>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</si>
  <si>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</si>
  <si>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</si>
  <si>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</si>
  <si>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</si>
  <si>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</si>
  <si>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</si>
  <si>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</si>
  <si>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</si>
  <si>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</si>
  <si>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</si>
  <si>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</si>
  <si>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</si>
  <si>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</si>
  <si>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</si>
  <si>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</si>
  <si>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</si>
  <si>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</si>
  <si>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</si>
  <si>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</si>
  <si>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</si>
  <si>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</si>
  <si>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</si>
  <si>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</si>
  <si>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</si>
  <si>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</si>
  <si>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</si>
  <si>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</si>
  <si>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</si>
  <si>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</si>
  <si>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</si>
  <si>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</si>
  <si>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</si>
  <si>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</si>
  <si>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</si>
  <si>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</si>
  <si>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</si>
  <si>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</si>
  <si>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</si>
  <si>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</si>
  <si>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</si>
  <si>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</si>
  <si>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</si>
  <si>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</si>
  <si>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</si>
  <si>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</si>
  <si>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</si>
  <si>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</si>
  <si>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</si>
  <si>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</si>
  <si>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</si>
  <si>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</si>
  <si>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</si>
  <si>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</si>
  <si>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</si>
  <si>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</si>
  <si>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</si>
  <si>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</si>
  <si>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</si>
  <si>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</si>
  <si>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</si>
  <si>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</si>
  <si>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</si>
  <si>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</si>
  <si>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</si>
  <si>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</si>
  <si>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</si>
  <si>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</si>
  <si>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</si>
  <si>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</si>
  <si>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</si>
  <si>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</si>
  <si>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</si>
  <si>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</si>
  <si>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</si>
  <si>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</si>
  <si>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</si>
  <si>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</si>
  <si>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</si>
  <si>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</si>
  <si>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</si>
  <si>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</si>
  <si>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</si>
  <si>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</si>
  <si>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</si>
  <si>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</si>
  <si>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</si>
  <si>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</si>
  <si>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</si>
  <si>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</si>
  <si>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</si>
  <si>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</si>
  <si>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</si>
  <si>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</si>
  <si>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</si>
  <si>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</si>
  <si>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</si>
  <si>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</si>
  <si>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</si>
  <si>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</si>
  <si>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</si>
  <si>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</si>
  <si>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</si>
  <si>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</si>
  <si>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</si>
  <si>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</si>
  <si>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</si>
  <si>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</si>
  <si>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</si>
  <si>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</si>
  <si>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</si>
  <si>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</si>
  <si>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</si>
  <si>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</si>
  <si>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</si>
  <si>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</si>
  <si>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</si>
  <si>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</si>
  <si>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</si>
  <si>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</si>
  <si>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</si>
  <si>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</si>
  <si>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</si>
  <si>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</si>
  <si>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</si>
  <si>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</si>
  <si>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</si>
  <si>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</si>
  <si>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</si>
  <si>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</si>
  <si>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</si>
  <si>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</si>
  <si>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</si>
  <si>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</si>
  <si>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</si>
  <si>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</si>
  <si>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</si>
  <si>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</si>
  <si>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</si>
  <si>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</si>
  <si>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</si>
  <si>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</si>
  <si>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</si>
  <si>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</si>
  <si>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</si>
  <si>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</si>
  <si>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</si>
  <si>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</si>
  <si>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</si>
  <si>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</si>
  <si>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</si>
  <si>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</si>
  <si>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</si>
  <si>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</si>
  <si>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</si>
  <si>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</si>
  <si>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</si>
  <si>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</si>
  <si>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</si>
  <si>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</si>
  <si>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</si>
  <si>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</si>
  <si>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</si>
  <si>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</si>
  <si>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</si>
  <si>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</si>
  <si>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</si>
  <si>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</si>
  <si>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</si>
  <si>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</si>
  <si>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</si>
  <si>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</si>
  <si>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</si>
  <si>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</si>
  <si>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</si>
  <si>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</si>
  <si>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</si>
  <si>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</si>
  <si>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</si>
  <si>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</si>
  <si>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</si>
  <si>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</si>
  <si>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</si>
  <si>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</si>
  <si>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</si>
  <si>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</si>
  <si>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</si>
  <si>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</si>
  <si>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</si>
  <si>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</si>
  <si>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</si>
  <si>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</si>
  <si>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</si>
  <si>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</si>
  <si>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</si>
  <si>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</si>
  <si>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</si>
  <si>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</si>
  <si>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</si>
  <si>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</si>
  <si>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</si>
  <si>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</si>
  <si>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</si>
  <si>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</si>
  <si>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</si>
  <si>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</si>
  <si>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</si>
  <si>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</si>
  <si>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</si>
  <si>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</si>
  <si>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</si>
  <si>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</si>
  <si>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</si>
  <si>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</si>
  <si>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</si>
  <si>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</si>
  <si>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</si>
  <si>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</si>
  <si>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</si>
  <si>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</si>
  <si>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</si>
  <si>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</si>
  <si>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</si>
  <si>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</si>
  <si>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</si>
  <si>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</si>
  <si>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</si>
  <si>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</si>
  <si>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</si>
  <si>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</si>
  <si>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</si>
  <si>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</si>
  <si>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</si>
  <si>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</si>
  <si>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</si>
  <si>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</si>
  <si>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</si>
  <si>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</si>
  <si>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</si>
  <si>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</si>
  <si>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</si>
  <si>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</si>
  <si>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</si>
  <si>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</si>
  <si>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</si>
  <si>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</si>
  <si>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</si>
  <si>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</si>
  <si>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</si>
  <si>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</si>
  <si>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</si>
  <si>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</si>
  <si>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</si>
  <si>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</si>
  <si>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</si>
  <si>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</si>
  <si>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</si>
  <si>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</si>
  <si>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</si>
  <si>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</si>
  <si>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</si>
  <si>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</si>
  <si>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</si>
  <si>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</si>
  <si>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</si>
  <si>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</si>
  <si>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</si>
  <si>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</si>
  <si>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</si>
  <si>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</si>
  <si>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</si>
  <si>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</si>
  <si>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</si>
  <si>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</si>
  <si>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</si>
  <si>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</si>
  <si>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</si>
  <si>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</si>
  <si>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</si>
  <si>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</si>
  <si>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</si>
  <si>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</si>
  <si>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</si>
  <si>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</si>
  <si>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</si>
  <si>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</si>
  <si>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</si>
  <si>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</si>
  <si>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</si>
  <si>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</si>
  <si>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</si>
  <si>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</si>
  <si>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</si>
  <si>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</si>
  <si>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</si>
  <si>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</si>
  <si>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</si>
  <si>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</si>
  <si>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</si>
  <si>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</si>
  <si>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</si>
  <si>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</si>
  <si>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</si>
  <si>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</si>
  <si>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</si>
  <si>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</si>
  <si>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</si>
  <si>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</si>
  <si>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</si>
  <si>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</si>
  <si>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</si>
  <si>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</si>
  <si>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</si>
  <si>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</si>
  <si>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</si>
  <si>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</si>
  <si>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</si>
  <si>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</si>
  <si>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</si>
  <si>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</si>
  <si>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</si>
  <si>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</si>
  <si>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</si>
  <si>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</si>
  <si>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</si>
  <si>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</si>
  <si>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</si>
  <si>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</si>
  <si>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</si>
  <si>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</si>
  <si>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</si>
  <si>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</si>
  <si>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</si>
  <si>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</si>
  <si>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</si>
  <si>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</si>
  <si>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</si>
  <si>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</si>
  <si>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</si>
  <si>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</si>
  <si>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</si>
  <si>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</si>
  <si>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</si>
  <si>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</si>
  <si>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</si>
  <si>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</si>
  <si>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</si>
  <si>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</si>
  <si>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</si>
  <si>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</si>
  <si>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</si>
  <si>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</si>
  <si>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</si>
  <si>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</si>
  <si>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</si>
  <si>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</si>
  <si>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</si>
  <si>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</si>
  <si>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</si>
  <si>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</si>
  <si>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</si>
  <si>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</si>
  <si>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</si>
  <si>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</si>
  <si>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</si>
  <si>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</si>
  <si>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</si>
  <si>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</si>
  <si>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</si>
  <si>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</si>
  <si>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</si>
  <si>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</si>
  <si>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</si>
  <si>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</si>
  <si>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</si>
  <si>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</si>
  <si>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</si>
  <si>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</si>
  <si>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</si>
  <si>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</si>
  <si>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</si>
  <si>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</si>
  <si>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</si>
  <si>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</si>
  <si>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</si>
  <si>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</si>
  <si>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</si>
  <si>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</si>
  <si>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</si>
  <si>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</si>
  <si>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</si>
  <si>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</si>
  <si>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</si>
  <si>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</si>
  <si>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</si>
  <si>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</si>
  <si>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</si>
  <si>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</si>
  <si>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</si>
  <si>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</si>
  <si>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</si>
  <si>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</si>
  <si>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</si>
  <si>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</si>
  <si>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</si>
  <si>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</si>
  <si>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</si>
  <si>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</si>
  <si>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</si>
  <si>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</si>
  <si>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</si>
  <si>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</si>
  <si>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</si>
  <si>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</si>
  <si>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</si>
  <si>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</si>
  <si>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</si>
  <si>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</si>
  <si>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</si>
  <si>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</si>
  <si>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</si>
  <si>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</si>
  <si>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</si>
  <si>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</si>
  <si>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</si>
  <si>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</si>
  <si>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</si>
  <si>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</si>
  <si>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</si>
  <si>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</si>
  <si>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</si>
  <si>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</si>
  <si>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</si>
  <si>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</si>
  <si>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</si>
  <si>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</si>
  <si>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</si>
  <si>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</si>
  <si>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</si>
  <si>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</si>
  <si>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</si>
  <si>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</si>
  <si>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</si>
  <si>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</si>
  <si>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</si>
  <si>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</si>
  <si>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</si>
  <si>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</si>
  <si>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</si>
  <si>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</si>
  <si>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</si>
  <si>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</si>
  <si>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</si>
  <si>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</si>
  <si>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</si>
  <si>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</si>
  <si>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</si>
  <si>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</si>
  <si>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</si>
  <si>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</si>
  <si>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</si>
  <si>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</si>
  <si>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</si>
  <si>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</si>
  <si>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</si>
  <si>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</si>
  <si>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</si>
  <si>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</si>
  <si>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</si>
  <si>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</si>
  <si>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</si>
  <si>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</si>
  <si>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</si>
  <si>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</si>
  <si>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</si>
  <si>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</si>
  <si>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</si>
  <si>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</si>
  <si>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</si>
  <si>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</si>
  <si>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</si>
  <si>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</si>
  <si>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</si>
  <si>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</si>
  <si>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</si>
  <si>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</si>
  <si>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</si>
  <si>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</si>
  <si>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</si>
  <si>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</si>
  <si>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</si>
  <si>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</si>
  <si>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</si>
  <si>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</si>
  <si>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</si>
  <si>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</si>
  <si>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</si>
  <si>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</si>
  <si>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</si>
  <si>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</si>
  <si>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</si>
  <si>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</si>
  <si>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</si>
  <si>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</si>
  <si>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</si>
  <si>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</si>
  <si>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</si>
  <si>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</si>
  <si>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</si>
  <si>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</si>
  <si>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</si>
  <si>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</si>
  <si>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</si>
  <si>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</si>
  <si>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</si>
  <si>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</si>
  <si>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</si>
  <si>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</si>
  <si>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</si>
  <si>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</si>
  <si>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</si>
  <si>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</si>
  <si>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</si>
  <si>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</si>
  <si>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</si>
  <si>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</si>
  <si>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</si>
  <si>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</si>
  <si>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</si>
  <si>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</si>
  <si>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</si>
  <si>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</si>
  <si>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</si>
  <si>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</si>
  <si>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</si>
  <si>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</si>
  <si>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</si>
  <si>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</si>
  <si>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</si>
  <si>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</si>
  <si>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</si>
  <si>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</si>
  <si>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</si>
  <si>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</si>
  <si>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</si>
  <si>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</si>
  <si>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</si>
  <si>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</si>
  <si>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</si>
  <si>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</si>
  <si>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</si>
  <si>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</si>
  <si>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</si>
  <si>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</si>
  <si>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</si>
  <si>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</si>
  <si>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</si>
  <si>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</si>
  <si>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</si>
  <si>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</si>
  <si>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</si>
  <si>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</si>
  <si>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</si>
  <si>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</si>
  <si>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</si>
  <si>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</si>
  <si>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</si>
  <si>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</si>
  <si>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</si>
  <si>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</si>
  <si>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</si>
  <si>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</si>
  <si>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</si>
  <si>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</si>
  <si>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</si>
  <si>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</si>
  <si>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</si>
  <si>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</si>
  <si>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</si>
  <si>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</si>
  <si>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</si>
  <si>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</si>
  <si>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</si>
  <si>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</si>
  <si>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</si>
  <si>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</si>
  <si>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</si>
  <si>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</si>
  <si>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</si>
  <si>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</si>
  <si>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</si>
  <si>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</si>
  <si>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</si>
  <si>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</si>
  <si>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</si>
  <si>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</si>
  <si>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</si>
  <si>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</si>
  <si>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</si>
  <si>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</si>
  <si>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</si>
  <si>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</si>
  <si>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</si>
  <si>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</si>
  <si>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</si>
  <si>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</si>
  <si>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</si>
  <si>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</si>
  <si>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</si>
  <si>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</si>
  <si>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</si>
  <si>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</si>
  <si>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</si>
  <si>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</si>
  <si>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</si>
  <si>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</si>
  <si>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</si>
  <si>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</si>
  <si>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</si>
  <si>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</si>
  <si>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</si>
  <si>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</si>
  <si>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</si>
  <si>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</si>
  <si>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</si>
  <si>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</si>
  <si>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</si>
  <si>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</si>
  <si>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</si>
  <si>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</si>
  <si>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</si>
  <si>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</si>
  <si>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</si>
  <si>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</si>
  <si>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</si>
  <si>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</si>
  <si>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</si>
  <si>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</si>
  <si>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</si>
  <si>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</si>
  <si>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</si>
  <si>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</si>
  <si>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</si>
  <si>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</si>
  <si>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</si>
  <si>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</si>
  <si>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</si>
  <si>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</si>
  <si>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</si>
  <si>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</si>
  <si>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</si>
  <si>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</si>
  <si>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</si>
  <si>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</si>
  <si>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</si>
  <si>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</si>
  <si>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</si>
  <si>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</si>
  <si>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</si>
  <si>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</si>
  <si>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</si>
  <si>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</si>
  <si>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</si>
  <si>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</si>
  <si>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</si>
  <si>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</si>
  <si>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</si>
  <si>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</si>
  <si>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</si>
  <si>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</si>
  <si>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</si>
  <si>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</si>
  <si>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</si>
  <si>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</si>
  <si>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</si>
  <si>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</si>
  <si>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</si>
  <si>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</si>
  <si>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</si>
  <si>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</si>
  <si>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</si>
  <si>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</si>
  <si>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</si>
  <si>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</si>
  <si>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</si>
  <si>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</si>
  <si>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</si>
  <si>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</si>
  <si>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</si>
  <si>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</si>
  <si>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</si>
  <si>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</si>
  <si>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</si>
  <si>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</si>
  <si>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</si>
  <si>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</si>
  <si>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</si>
  <si>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</si>
  <si>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</si>
  <si>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</si>
  <si>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</si>
  <si>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</si>
  <si>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</si>
  <si>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</si>
  <si>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</si>
  <si>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</si>
  <si>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</si>
  <si>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</si>
  <si>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</si>
  <si>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</si>
  <si>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</si>
  <si>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</si>
  <si>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</si>
  <si>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</si>
  <si>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</si>
  <si>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</si>
  <si>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</si>
  <si>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</si>
  <si>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</si>
  <si>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</si>
  <si>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</si>
  <si>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</si>
  <si>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</si>
  <si>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</si>
  <si>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</si>
  <si>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</si>
  <si>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</si>
  <si>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</si>
  <si>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</si>
  <si>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</si>
  <si>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</si>
  <si>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</si>
  <si>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</si>
  <si>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</si>
  <si>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</si>
  <si>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</si>
  <si>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</si>
  <si>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</si>
  <si>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</si>
  <si>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</si>
  <si>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</si>
  <si>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</si>
  <si>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</si>
  <si>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</si>
  <si>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</si>
  <si>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</si>
  <si>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</si>
  <si>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</si>
  <si>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</si>
  <si>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</si>
  <si>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</si>
  <si>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</si>
  <si>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</si>
  <si>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</si>
  <si>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</si>
  <si>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</si>
  <si>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</si>
  <si>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</si>
  <si>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</si>
  <si>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</si>
  <si>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</si>
  <si>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</si>
  <si>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</si>
  <si>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</si>
  <si>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</si>
  <si>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</si>
  <si>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</si>
  <si>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</si>
  <si>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</si>
  <si>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</si>
  <si>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</si>
  <si>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</si>
  <si>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</si>
  <si>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</si>
  <si>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</si>
  <si>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</si>
  <si>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</si>
  <si>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</si>
  <si>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</si>
  <si>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</si>
  <si>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</si>
  <si>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</si>
  <si>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</si>
  <si>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</si>
  <si>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</si>
  <si>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</si>
  <si>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</si>
  <si>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</si>
  <si>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</si>
  <si>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</si>
  <si>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</si>
  <si>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</si>
  <si>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</si>
  <si>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</si>
  <si>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</si>
  <si>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</si>
  <si>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</si>
  <si>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</si>
  <si>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</si>
  <si>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</si>
  <si>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</si>
  <si>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</si>
  <si>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</si>
  <si>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</si>
  <si>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</si>
  <si>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</si>
  <si>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</si>
  <si>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</si>
  <si>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</si>
  <si>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</si>
  <si>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</si>
  <si>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</si>
  <si>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</si>
  <si>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</si>
  <si>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</si>
  <si>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</si>
  <si>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</si>
  <si>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</si>
  <si>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</si>
  <si>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</si>
  <si>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</si>
  <si>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</si>
  <si>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</si>
  <si>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</si>
  <si>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</si>
  <si>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</si>
  <si>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</si>
  <si>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</si>
  <si>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</si>
  <si>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</si>
  <si>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</si>
  <si>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</si>
  <si>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</si>
  <si>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</si>
  <si>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</si>
  <si>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</si>
  <si>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</si>
  <si>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</si>
  <si>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</si>
  <si>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</si>
  <si>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</si>
  <si>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</si>
  <si>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</si>
  <si>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</si>
  <si>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</si>
  <si>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</si>
  <si>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</si>
  <si>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</si>
  <si>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</si>
  <si>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</si>
  <si>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</si>
  <si>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</si>
  <si>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</si>
  <si>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</si>
  <si>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</si>
  <si>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</si>
  <si>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</si>
  <si>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</si>
  <si>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</si>
  <si>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</si>
  <si>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</si>
  <si>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</si>
  <si>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</si>
  <si>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</si>
  <si>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</si>
  <si>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</si>
  <si>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</si>
  <si>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</si>
  <si>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</si>
  <si>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</si>
  <si>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</si>
  <si>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</si>
  <si>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</si>
  <si>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</si>
  <si>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</si>
  <si>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</si>
  <si>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</si>
  <si>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</si>
  <si>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</si>
  <si>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</si>
  <si>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</si>
  <si>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</si>
  <si>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</si>
  <si>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</si>
  <si>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</si>
  <si>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</si>
  <si>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</si>
  <si>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</si>
  <si>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</si>
  <si>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</si>
  <si>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</si>
  <si>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</si>
  <si>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</si>
  <si>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</si>
  <si>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</si>
  <si>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</si>
  <si>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</si>
  <si>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</si>
  <si>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</si>
  <si>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</si>
  <si>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</si>
  <si>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</si>
  <si>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</si>
  <si>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</si>
  <si>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</si>
  <si>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</si>
  <si>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</si>
  <si>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</si>
  <si>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</si>
  <si>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</si>
  <si>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</si>
  <si>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</si>
  <si>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</si>
  <si>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</si>
  <si>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</si>
  <si>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</si>
  <si>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</si>
  <si>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</si>
  <si>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</si>
  <si>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</si>
  <si>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</si>
  <si>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</si>
  <si>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</si>
  <si>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</si>
  <si>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</si>
  <si>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</si>
  <si>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</si>
  <si>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</si>
  <si>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</si>
  <si>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</si>
  <si>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</si>
  <si>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</si>
  <si>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</si>
  <si>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</si>
  <si>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</si>
  <si>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</si>
  <si>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</si>
  <si>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</si>
  <si>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</si>
  <si>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</si>
  <si>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</si>
  <si>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</si>
  <si>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</si>
  <si>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</si>
  <si>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</si>
  <si>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</si>
  <si>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</si>
  <si>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</si>
  <si>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</si>
  <si>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</si>
  <si>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</si>
  <si>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</si>
  <si>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</si>
  <si>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</si>
  <si>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</si>
  <si>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</si>
  <si>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</si>
  <si>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</si>
  <si>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</si>
  <si>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</si>
  <si>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</si>
  <si>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</si>
  <si>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</si>
  <si>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</si>
  <si>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</si>
  <si>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</si>
  <si>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</si>
  <si>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</si>
  <si>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</si>
  <si>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</si>
  <si>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</si>
  <si>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</si>
  <si>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</si>
  <si>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</si>
  <si>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</si>
  <si>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</si>
  <si>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</si>
  <si>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</si>
  <si>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</si>
  <si>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</si>
  <si>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</si>
  <si>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</si>
  <si>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</si>
  <si>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</si>
  <si>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</si>
  <si>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</si>
  <si>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</si>
  <si>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</si>
  <si>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</si>
  <si>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</si>
  <si>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</si>
  <si>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</si>
  <si>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</si>
  <si>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</si>
  <si>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</si>
  <si>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</si>
  <si>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</si>
  <si>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</si>
  <si>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</si>
  <si>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</si>
  <si>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</si>
  <si>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</si>
  <si>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</si>
  <si>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</si>
  <si>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</si>
  <si>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</si>
  <si>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</si>
  <si>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</si>
  <si>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</si>
  <si>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</si>
  <si>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</si>
  <si>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</si>
  <si>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</si>
  <si>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</si>
  <si>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</si>
  <si>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</si>
  <si>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</si>
  <si>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</si>
  <si>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</si>
  <si>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</si>
  <si>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</si>
  <si>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</si>
  <si>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</si>
  <si>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</si>
  <si>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</si>
  <si>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</si>
  <si>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</si>
  <si>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</si>
  <si>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</si>
  <si>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</si>
  <si>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</si>
  <si>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</si>
  <si>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</si>
  <si>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</si>
  <si>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</si>
  <si>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</si>
  <si>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</si>
  <si>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</si>
  <si>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</si>
  <si>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</si>
  <si>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</si>
  <si>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</si>
  <si>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</si>
  <si>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</si>
  <si>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</si>
  <si>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</si>
  <si>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</si>
  <si>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</si>
  <si>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</si>
  <si>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</si>
  <si>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</si>
  <si>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</si>
  <si>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</si>
  <si>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</si>
  <si>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</si>
  <si>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</si>
  <si>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</si>
  <si>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</si>
  <si>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</si>
  <si>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</si>
  <si>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</si>
  <si>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</si>
  <si>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</si>
  <si>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</si>
  <si>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</si>
  <si>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</si>
  <si>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</si>
  <si>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</si>
  <si>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</si>
  <si>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</si>
  <si>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</si>
  <si>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</si>
  <si>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</si>
  <si>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</si>
  <si>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</si>
  <si>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</si>
  <si>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</si>
  <si>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</si>
  <si>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</si>
  <si>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</si>
  <si>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</si>
  <si>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</si>
  <si>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</si>
  <si>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</si>
  <si>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</si>
  <si>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</si>
  <si>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</si>
  <si>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</si>
  <si>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</si>
  <si>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</si>
  <si>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</si>
  <si>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</si>
  <si>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</si>
  <si>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</si>
  <si>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</si>
  <si>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</si>
  <si>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</si>
  <si>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</si>
  <si>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</si>
  <si>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</si>
  <si>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</si>
  <si>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</si>
  <si>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</si>
  <si>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</si>
  <si>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</si>
  <si>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</si>
  <si>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</si>
  <si>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</si>
  <si>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</si>
  <si>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</si>
  <si>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</si>
  <si>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</si>
  <si>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</si>
  <si>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</si>
  <si>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</si>
  <si>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</si>
  <si>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</si>
  <si>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</si>
  <si>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</si>
  <si>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</si>
  <si>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</si>
  <si>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</si>
  <si>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</si>
  <si>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</si>
  <si>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</si>
  <si>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</si>
  <si>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</si>
  <si>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</si>
  <si>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</si>
  <si>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</si>
  <si>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</si>
  <si>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</si>
  <si>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</si>
  <si>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</si>
  <si>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</si>
  <si>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</si>
  <si>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</si>
  <si>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</si>
  <si>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</si>
  <si>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</si>
  <si>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</si>
  <si>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</si>
  <si>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</si>
  <si>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</si>
  <si>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</si>
  <si>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</si>
  <si>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</si>
  <si>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</si>
  <si>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</si>
  <si>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</si>
  <si>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</si>
  <si>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</si>
  <si>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</si>
  <si>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</si>
  <si>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</si>
  <si>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</si>
  <si>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</si>
  <si>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</si>
  <si>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</si>
  <si>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</si>
  <si>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</si>
  <si>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</si>
  <si>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</si>
  <si>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</si>
  <si>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</si>
  <si>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</si>
  <si>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</si>
  <si>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</si>
  <si>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</si>
  <si>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</si>
  <si>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</si>
  <si>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</si>
  <si>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</si>
  <si>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</si>
  <si>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</si>
  <si>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</si>
  <si>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</si>
  <si>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</si>
  <si>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</si>
  <si>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</si>
  <si>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</si>
  <si>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</si>
  <si>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</si>
  <si>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</si>
  <si>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</si>
  <si>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</si>
  <si>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</si>
  <si>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</si>
  <si>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</si>
  <si>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</si>
  <si>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</si>
  <si>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</si>
  <si>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</si>
  <si>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</si>
  <si>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</si>
  <si>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</si>
  <si>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</si>
  <si>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</si>
  <si>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</si>
  <si>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</si>
  <si>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</si>
  <si>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</si>
  <si>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</si>
  <si>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</si>
  <si>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</si>
  <si>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</si>
  <si>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</si>
  <si>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</si>
  <si>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</si>
  <si>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</si>
  <si>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</si>
  <si>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</si>
  <si>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</si>
  <si>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</si>
  <si>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</si>
  <si>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</si>
  <si>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</si>
  <si>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</si>
  <si>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</si>
  <si>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</si>
  <si>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</si>
  <si>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</si>
  <si>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</si>
  <si>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</si>
  <si>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</si>
  <si>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</si>
  <si>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</si>
  <si>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</si>
  <si>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</si>
  <si>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</si>
  <si>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</si>
  <si>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</si>
  <si>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</si>
  <si>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</si>
  <si>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</si>
  <si>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</si>
  <si>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</si>
  <si>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</si>
  <si>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</si>
  <si>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</si>
  <si>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</si>
  <si>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</si>
  <si>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</si>
  <si>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</si>
  <si>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</si>
  <si>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</si>
  <si>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</si>
  <si>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</si>
  <si>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</si>
  <si>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</si>
  <si>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</si>
  <si>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</si>
  <si>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</si>
  <si>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</si>
  <si>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</si>
  <si>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</si>
  <si>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</si>
  <si>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</si>
  <si>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</si>
  <si>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</si>
  <si>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</si>
  <si>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</si>
  <si>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</si>
  <si>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</si>
  <si>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</si>
  <si>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</si>
  <si>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</si>
  <si>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</si>
  <si>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</si>
  <si>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</si>
  <si>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</si>
  <si>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</si>
  <si>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</si>
  <si>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</si>
  <si>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</si>
  <si>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</si>
  <si>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</si>
  <si>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</si>
  <si>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</si>
  <si>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</si>
  <si>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</si>
  <si>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</si>
  <si>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</si>
  <si>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</si>
  <si>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</si>
  <si>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</si>
  <si>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</si>
  <si>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</si>
  <si>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</si>
  <si>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</si>
  <si>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</si>
  <si>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</si>
  <si>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</si>
  <si>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</si>
  <si>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</si>
  <si>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</si>
  <si>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</si>
  <si>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</si>
  <si>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</si>
  <si>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</si>
  <si>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</si>
  <si>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</si>
  <si>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</si>
  <si>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</si>
  <si>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</si>
  <si>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</si>
  <si>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</si>
  <si>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</si>
  <si>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</si>
  <si>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</si>
  <si>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</si>
  <si>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</si>
  <si>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</si>
  <si>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</si>
  <si>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</si>
  <si>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</si>
  <si>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</si>
  <si>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</si>
  <si>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</si>
  <si>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</si>
  <si>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</si>
  <si>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</si>
  <si>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</si>
  <si>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</si>
  <si>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</si>
  <si>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</si>
  <si>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</si>
  <si>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</si>
  <si>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</si>
  <si>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</si>
  <si>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</si>
  <si>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</si>
  <si>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</si>
  <si>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</si>
  <si>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</si>
  <si>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</si>
  <si>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</si>
  <si>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</si>
  <si>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</si>
  <si>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</si>
  <si>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</si>
  <si>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</si>
  <si>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</si>
  <si>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</si>
  <si>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</si>
  <si>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</si>
  <si>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</si>
  <si>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</si>
  <si>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</si>
  <si>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</si>
  <si>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</si>
  <si>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</si>
  <si>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</si>
  <si>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</si>
  <si>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</si>
  <si>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</si>
  <si>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</si>
  <si>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</si>
  <si>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</si>
  <si>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</si>
  <si>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</si>
  <si>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</si>
  <si>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</si>
  <si>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</si>
  <si>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</si>
  <si>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</si>
  <si>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</si>
  <si>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</si>
  <si>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</si>
  <si>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</si>
  <si>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</si>
  <si>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</si>
  <si>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</si>
  <si>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</si>
  <si>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</si>
  <si>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</si>
  <si>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</si>
  <si>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</si>
  <si>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</si>
  <si>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</si>
  <si>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</si>
  <si>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</si>
  <si>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</si>
  <si>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</si>
  <si>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</si>
  <si>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</si>
  <si>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</si>
  <si>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</si>
  <si>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</si>
  <si>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</si>
  <si>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</si>
  <si>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</si>
  <si>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</si>
  <si>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</si>
  <si>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</si>
  <si>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</si>
  <si>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</si>
  <si>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</si>
  <si>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</si>
  <si>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</si>
  <si>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</si>
  <si>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</si>
  <si>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</si>
  <si>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</si>
  <si>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</si>
  <si>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</si>
  <si>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</si>
  <si>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</si>
  <si>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</si>
  <si>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</si>
  <si>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</si>
  <si>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</si>
  <si>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</si>
  <si>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</si>
  <si>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</si>
  <si>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</si>
  <si>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</si>
  <si>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</si>
  <si>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</si>
  <si>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</si>
  <si>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</si>
  <si>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</si>
  <si>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</si>
  <si>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</si>
  <si>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</si>
  <si>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</si>
  <si>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</si>
  <si>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</si>
  <si>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</si>
  <si>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</si>
  <si>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</si>
  <si>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</si>
  <si>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</si>
  <si>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</si>
  <si>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</si>
  <si>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</si>
  <si>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</si>
  <si>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</si>
  <si>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</si>
  <si>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</si>
  <si>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</si>
  <si>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</si>
  <si>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</si>
  <si>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</si>
  <si>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</si>
  <si>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</si>
  <si>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</si>
  <si>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</si>
  <si>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</si>
  <si>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</si>
  <si>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</si>
  <si>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</si>
  <si>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</si>
  <si>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</si>
  <si>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</si>
  <si>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</si>
  <si>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</si>
  <si>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</si>
  <si>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</si>
  <si>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</si>
  <si>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</si>
  <si>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</si>
  <si>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</si>
  <si>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</si>
  <si>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</si>
  <si>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</si>
  <si>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</si>
  <si>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</si>
  <si>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</si>
  <si>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</si>
  <si>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</si>
  <si>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</si>
  <si>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</si>
  <si>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</si>
  <si>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</si>
  <si>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</si>
  <si>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</si>
  <si>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</si>
  <si>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</si>
  <si>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</si>
  <si>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</si>
  <si>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</si>
  <si>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</si>
  <si>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</si>
  <si>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</si>
  <si>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</si>
  <si>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</si>
  <si>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</si>
  <si>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</si>
  <si>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</si>
  <si>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</si>
  <si>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</si>
  <si>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</si>
  <si>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</si>
  <si>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</si>
  <si>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</si>
  <si>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</si>
  <si>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</si>
  <si>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</si>
  <si>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</si>
  <si>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</si>
  <si>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</si>
  <si>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</si>
  <si>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</si>
  <si>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</si>
  <si>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</si>
  <si>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</si>
  <si>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</si>
  <si>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</si>
  <si>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</si>
  <si>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</si>
  <si>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</si>
  <si>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</si>
  <si>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</si>
  <si>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</si>
  <si>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</si>
  <si>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</si>
  <si>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</si>
  <si>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</si>
  <si>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</si>
  <si>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</si>
  <si>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</si>
  <si>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</si>
  <si>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</si>
  <si>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</si>
  <si>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</si>
  <si>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</si>
  <si>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</si>
  <si>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</si>
  <si>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</si>
  <si>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</si>
  <si>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</si>
  <si>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</si>
  <si>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</si>
  <si>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</si>
  <si>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</si>
  <si>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</si>
  <si>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</si>
  <si>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</si>
  <si>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</si>
  <si>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</si>
  <si>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</si>
  <si>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</si>
  <si>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</si>
  <si>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</si>
  <si>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</si>
  <si>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</si>
  <si>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</si>
  <si>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</si>
  <si>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</si>
  <si>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</si>
  <si>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</si>
  <si>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</si>
  <si>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</si>
  <si>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</si>
  <si>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</si>
  <si>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</si>
  <si>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</si>
  <si>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</si>
  <si>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</si>
  <si>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</si>
  <si>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</si>
  <si>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</si>
  <si>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</si>
  <si>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</si>
  <si>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</si>
  <si>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</si>
  <si>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</si>
  <si>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</si>
  <si>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</si>
  <si>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</si>
  <si>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</si>
  <si>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</si>
  <si>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</si>
  <si>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</si>
  <si>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</si>
  <si>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</si>
  <si>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</si>
  <si>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</si>
  <si>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</si>
  <si>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</si>
  <si>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</si>
  <si>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</si>
  <si>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</si>
  <si>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</si>
  <si>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</si>
  <si>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</si>
  <si>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</si>
  <si>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</si>
  <si>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</si>
  <si>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</si>
  <si>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</si>
  <si>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</si>
  <si>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</si>
  <si>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</si>
  <si>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</si>
  <si>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</si>
  <si>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</si>
  <si>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</si>
  <si>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</si>
  <si>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</si>
  <si>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</si>
  <si>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</si>
  <si>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</si>
  <si>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</si>
  <si>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</si>
  <si>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</si>
  <si>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</si>
  <si>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</si>
  <si>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</si>
  <si>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</si>
  <si>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</si>
  <si>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</si>
  <si>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</si>
  <si>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</si>
  <si>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</si>
  <si>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</si>
  <si>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</si>
  <si>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</si>
  <si>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</si>
  <si>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</si>
  <si>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</si>
  <si>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</si>
  <si>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</si>
  <si>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</si>
  <si>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</si>
  <si>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</si>
  <si>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</si>
  <si>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</si>
  <si>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</si>
  <si>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</si>
  <si>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</si>
  <si>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</si>
  <si>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</si>
  <si>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</si>
  <si>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</si>
  <si>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</si>
  <si>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</si>
  <si>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</si>
  <si>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</si>
  <si>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</si>
  <si>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</si>
  <si>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</si>
  <si>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</si>
  <si>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</si>
  <si>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</si>
  <si>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</si>
  <si>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</si>
  <si>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</si>
  <si>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</si>
  <si>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</si>
  <si>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</si>
  <si>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</si>
  <si>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</si>
  <si>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</si>
  <si>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</si>
  <si>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</si>
  <si>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</si>
  <si>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</si>
  <si>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</si>
  <si>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</si>
  <si>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</si>
  <si>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</si>
  <si>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</si>
  <si>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</si>
  <si>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</si>
  <si>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</si>
  <si>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</si>
  <si>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</si>
  <si>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</si>
  <si>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</si>
  <si>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</si>
  <si>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</si>
  <si>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</si>
  <si>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</si>
  <si>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</si>
  <si>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</si>
  <si>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</si>
  <si>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</si>
  <si>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</si>
  <si>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</si>
  <si>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</si>
  <si>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</si>
  <si>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</si>
  <si>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</si>
  <si>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</si>
  <si>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</si>
  <si>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</si>
  <si>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</si>
  <si>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</si>
  <si>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</si>
  <si>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</si>
  <si>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</si>
  <si>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</si>
  <si>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</si>
  <si>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</si>
  <si>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</si>
  <si>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</si>
  <si>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</si>
  <si>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</si>
  <si>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</si>
  <si>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</si>
  <si>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</si>
  <si>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</si>
  <si>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</si>
  <si>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</si>
  <si>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</si>
  <si>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</si>
  <si>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</si>
  <si>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</si>
  <si>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</si>
  <si>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</si>
  <si>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</si>
  <si>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</si>
  <si>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</si>
  <si>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</si>
  <si>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</si>
  <si>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</si>
  <si>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</si>
  <si>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</si>
  <si>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</si>
  <si>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</si>
  <si>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</si>
  <si>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</si>
  <si>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</si>
  <si>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</si>
  <si>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</si>
  <si>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</si>
  <si>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</si>
  <si>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</si>
  <si>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</si>
  <si>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</si>
  <si>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</si>
  <si>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</si>
  <si>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</si>
  <si>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</si>
  <si>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</si>
  <si>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</si>
  <si>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</si>
  <si>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</si>
  <si>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</si>
  <si>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</si>
  <si>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</si>
  <si>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</si>
  <si>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</si>
  <si>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</si>
  <si>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</si>
  <si>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</si>
  <si>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</si>
  <si>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</si>
  <si>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</si>
  <si>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</si>
  <si>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</si>
  <si>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</si>
  <si>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</si>
  <si>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</si>
  <si>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</si>
  <si>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</si>
  <si>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</si>
  <si>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</si>
  <si>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</si>
  <si>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</si>
  <si>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</si>
  <si>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</si>
  <si>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</si>
  <si>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</si>
  <si>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</si>
  <si>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</si>
  <si>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</si>
  <si>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</si>
  <si>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</si>
  <si>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</si>
  <si>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</si>
  <si>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</si>
  <si>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</si>
  <si>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</si>
  <si>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</si>
  <si>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</si>
  <si>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</si>
  <si>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</si>
  <si>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</si>
  <si>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</si>
  <si>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</si>
  <si>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</si>
  <si>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</si>
  <si>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</si>
  <si>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</si>
  <si>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</si>
  <si>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</si>
  <si>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</si>
  <si>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</si>
  <si>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</si>
  <si>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</si>
  <si>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</si>
  <si>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</si>
  <si>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</si>
  <si>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</si>
  <si>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</si>
  <si>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</si>
  <si>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</si>
  <si>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</si>
  <si>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</si>
  <si>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</si>
  <si>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</si>
  <si>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</si>
  <si>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</si>
  <si>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</si>
  <si>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</si>
  <si>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</si>
  <si>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</si>
  <si>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</si>
  <si>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</si>
  <si>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</si>
  <si>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</si>
  <si>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</si>
  <si>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</si>
  <si>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</si>
  <si>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</si>
  <si>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</si>
  <si>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</si>
  <si>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</si>
  <si>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</si>
  <si>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</si>
  <si>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</si>
  <si>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</si>
  <si>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</si>
  <si>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</si>
  <si>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</si>
  <si>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</si>
  <si>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</si>
  <si>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</si>
  <si>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</si>
  <si>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</si>
  <si>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</si>
  <si>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</si>
  <si>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</si>
  <si>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</si>
  <si>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</si>
  <si>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</si>
  <si>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</si>
  <si>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</si>
  <si>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</si>
  <si>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</si>
  <si>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</si>
  <si>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</si>
  <si>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</si>
  <si>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</si>
  <si>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</si>
  <si>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</si>
  <si>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</si>
  <si>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</si>
  <si>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</si>
  <si>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</si>
  <si>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</si>
  <si>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</si>
  <si>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</si>
  <si>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</si>
  <si>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</si>
  <si>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</si>
  <si>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</si>
  <si>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</si>
  <si>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</si>
  <si>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</si>
  <si>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</si>
  <si>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</si>
  <si>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</si>
  <si>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</si>
  <si>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</si>
  <si>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</si>
  <si>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</si>
  <si>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</si>
  <si>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</si>
  <si>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</si>
  <si>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</si>
  <si>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</si>
  <si>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</si>
  <si>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</si>
  <si>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</si>
  <si>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</si>
  <si>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</si>
  <si>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</si>
  <si>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</si>
  <si>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</si>
  <si>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</si>
  <si>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</si>
  <si>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</si>
  <si>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</si>
  <si>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</si>
  <si>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</si>
  <si>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</si>
  <si>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</si>
  <si>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</si>
  <si>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</si>
  <si>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</si>
  <si>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</si>
  <si>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</si>
  <si>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</si>
  <si>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</si>
  <si>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</si>
  <si>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</si>
  <si>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</si>
  <si>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</si>
  <si>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</si>
  <si>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</si>
  <si>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</si>
  <si>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</si>
  <si>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</si>
  <si>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</si>
  <si>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</si>
  <si>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</si>
  <si>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</si>
  <si>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</si>
  <si>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</si>
  <si>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</si>
  <si>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</si>
  <si>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</si>
  <si>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</si>
  <si>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</si>
  <si>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</si>
  <si>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</si>
  <si>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</si>
  <si>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</si>
  <si>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</si>
  <si>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</si>
  <si>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</si>
  <si>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</si>
  <si>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</si>
  <si>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</si>
  <si>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</si>
  <si>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</si>
  <si>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</si>
  <si>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</si>
  <si>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</si>
  <si>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</si>
  <si>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</si>
  <si>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</si>
  <si>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</si>
  <si>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</si>
  <si>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</si>
  <si>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</si>
  <si>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</si>
  <si>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</si>
  <si>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</si>
  <si>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</si>
  <si>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</si>
  <si>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</si>
  <si>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</si>
  <si>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</si>
  <si>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</si>
  <si>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</si>
  <si>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</si>
  <si>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</si>
  <si>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</si>
  <si>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</si>
  <si>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</si>
  <si>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</si>
  <si>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</si>
  <si>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</si>
  <si>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</si>
  <si>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</si>
  <si>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</si>
  <si>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</si>
  <si>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</si>
  <si>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</si>
  <si>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</si>
  <si>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</si>
  <si>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</si>
  <si>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</si>
  <si>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</si>
  <si>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</si>
  <si>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</si>
  <si>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</si>
  <si>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</si>
  <si>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</si>
  <si>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</si>
  <si>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</si>
  <si>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</si>
  <si>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</si>
  <si>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</si>
  <si>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</si>
  <si>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</si>
  <si>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</si>
  <si>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</si>
  <si>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</si>
  <si>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</si>
  <si>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</si>
  <si>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</si>
  <si>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</si>
  <si>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</si>
  <si>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</si>
  <si>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</si>
  <si>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</si>
  <si>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</si>
  <si>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</si>
  <si>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</si>
  <si>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</si>
  <si>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</si>
  <si>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</si>
  <si>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</si>
  <si>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</si>
  <si>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</si>
  <si>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</si>
  <si>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</si>
  <si>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</si>
  <si>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</si>
  <si>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</si>
  <si>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</si>
  <si>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</si>
  <si>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</si>
  <si>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</si>
  <si>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</si>
  <si>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</si>
  <si>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</si>
  <si>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</si>
  <si>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</si>
  <si>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</si>
  <si>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</si>
  <si>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</si>
  <si>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</si>
  <si>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</si>
  <si>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</si>
  <si>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</si>
  <si>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</si>
  <si>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</si>
  <si>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</si>
  <si>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</si>
  <si>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</si>
  <si>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</si>
  <si>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</si>
  <si>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</si>
  <si>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</si>
  <si>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</si>
  <si>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</si>
  <si>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</si>
  <si>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</si>
  <si>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</si>
  <si>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</si>
  <si>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</si>
  <si>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</si>
  <si>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</si>
  <si>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</si>
  <si>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</si>
  <si>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</si>
  <si>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</si>
  <si>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</si>
  <si>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</si>
  <si>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</si>
  <si>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</si>
  <si>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</si>
  <si>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</si>
  <si>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</si>
  <si>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</si>
  <si>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</si>
  <si>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</si>
  <si>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</si>
  <si>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</si>
  <si>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</si>
  <si>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</si>
  <si>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</si>
  <si>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</si>
  <si>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</si>
  <si>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</si>
  <si>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</si>
  <si>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</si>
  <si>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</si>
  <si>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</si>
  <si>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</si>
  <si>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</si>
  <si>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</si>
  <si>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</si>
  <si>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</si>
  <si>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</si>
  <si>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</si>
  <si>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</si>
  <si>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</si>
  <si>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</si>
  <si>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</si>
  <si>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</si>
  <si>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</si>
  <si>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</si>
  <si>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</si>
  <si>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</si>
  <si>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</si>
  <si>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</si>
  <si>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</si>
  <si>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</si>
  <si>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</si>
  <si>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</si>
  <si>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</si>
  <si>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</si>
  <si>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</si>
  <si>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</si>
  <si>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</si>
  <si>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</si>
  <si>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</si>
  <si>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</si>
  <si>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</si>
  <si>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</si>
  <si>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</si>
  <si>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</si>
  <si>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</si>
  <si>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</si>
  <si>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</si>
  <si>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</si>
  <si>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</si>
  <si>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</si>
  <si>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</si>
  <si>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</si>
  <si>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</si>
  <si>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</si>
  <si>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</si>
  <si>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</si>
  <si>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</si>
  <si>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</si>
  <si>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</si>
  <si>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</si>
  <si>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</si>
  <si>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</si>
  <si>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</si>
  <si>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</si>
  <si>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</si>
  <si>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</si>
  <si>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</si>
  <si>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</si>
  <si>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</si>
  <si>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</si>
  <si>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</si>
  <si>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</si>
  <si>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</si>
  <si>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</si>
  <si>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</si>
  <si>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</si>
  <si>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</si>
  <si>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</si>
  <si>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</si>
  <si>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</si>
  <si>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</si>
  <si>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</si>
  <si>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</si>
  <si>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</si>
  <si>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</si>
  <si>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</si>
  <si>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</si>
  <si>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</si>
  <si>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</si>
  <si>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</si>
  <si>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</si>
  <si>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</si>
  <si>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</si>
  <si>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</si>
  <si>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</si>
  <si>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</si>
  <si>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</si>
  <si>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</si>
  <si>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</si>
  <si>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</si>
  <si>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</si>
  <si>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</si>
  <si>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</si>
  <si>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</si>
  <si>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</si>
  <si>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</si>
  <si>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</si>
  <si>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</si>
  <si>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</si>
  <si>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</si>
  <si>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</si>
  <si>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</si>
  <si>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</si>
  <si>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</si>
  <si>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</si>
  <si>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</si>
  <si>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</si>
  <si>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</si>
  <si>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</si>
  <si>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</si>
  <si>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</si>
  <si>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</si>
  <si>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</si>
  <si>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</si>
  <si>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</si>
  <si>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</si>
  <si>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</si>
  <si>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</si>
  <si>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</si>
  <si>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</si>
  <si>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</si>
  <si>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</si>
  <si>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</si>
  <si>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</si>
  <si>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</si>
  <si>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</si>
  <si>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</si>
  <si>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</si>
  <si>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</si>
  <si>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</si>
  <si>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</si>
  <si>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</si>
  <si>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</si>
  <si>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</si>
  <si>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</si>
  <si>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</si>
  <si>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</si>
  <si>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</si>
  <si>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</si>
  <si>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</si>
  <si>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</si>
  <si>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</si>
  <si>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</si>
  <si>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</si>
  <si>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</si>
  <si>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</si>
  <si>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</si>
  <si>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</si>
  <si>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</si>
  <si>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</si>
  <si>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</si>
  <si>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</si>
  <si>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</si>
  <si>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</si>
  <si>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</si>
  <si>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</si>
  <si>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</si>
  <si>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</si>
  <si>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</si>
  <si>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</si>
  <si>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</si>
  <si>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</si>
  <si>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</si>
  <si>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</si>
  <si>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</si>
  <si>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</si>
  <si>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</si>
  <si>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</si>
  <si>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</si>
  <si>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</si>
  <si>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</si>
  <si>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</si>
  <si>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</si>
  <si>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</si>
  <si>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</si>
  <si>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</si>
  <si>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</si>
  <si>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</si>
  <si>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</si>
  <si>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</si>
  <si>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</si>
  <si>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</si>
  <si>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</si>
  <si>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</si>
  <si>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</si>
  <si>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</si>
  <si>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</si>
  <si>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</si>
  <si>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</si>
  <si>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</si>
  <si>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</si>
  <si>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</si>
  <si>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</si>
  <si>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</si>
  <si>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</si>
  <si>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</si>
  <si>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</si>
  <si>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</si>
  <si>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</si>
  <si>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</si>
  <si>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</si>
  <si>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</si>
  <si>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</si>
  <si>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</si>
  <si>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</si>
  <si>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</si>
  <si>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</si>
  <si>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</si>
  <si>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</si>
  <si>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</si>
  <si>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</si>
  <si>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</si>
  <si>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</si>
  <si>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</si>
  <si>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</si>
  <si>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</si>
  <si>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</si>
  <si>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</si>
  <si>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</si>
  <si>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</si>
  <si>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</si>
  <si>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</si>
  <si>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</si>
  <si>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</si>
  <si>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</si>
  <si>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</si>
  <si>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</si>
  <si>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</si>
  <si>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</si>
  <si>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</si>
  <si>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</si>
  <si>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</si>
  <si>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</si>
  <si>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</si>
  <si>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</si>
  <si>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</si>
  <si>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</si>
  <si>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</si>
  <si>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</si>
  <si>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</si>
  <si>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</si>
  <si>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</si>
  <si>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</si>
  <si>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</si>
  <si>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</si>
  <si>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</si>
  <si>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</si>
  <si>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</si>
  <si>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</si>
  <si>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</si>
  <si>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</si>
  <si>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</si>
  <si>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</si>
  <si>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</si>
  <si>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</si>
  <si>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</si>
  <si>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</si>
  <si>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</si>
  <si>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</si>
  <si>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</si>
  <si>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</si>
  <si>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</si>
  <si>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</si>
  <si>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</si>
  <si>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</si>
  <si>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</si>
  <si>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</si>
  <si>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</si>
  <si>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</si>
  <si>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</si>
  <si>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</si>
  <si>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</si>
  <si>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</si>
  <si>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</si>
  <si>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</si>
  <si>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</si>
  <si>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</si>
  <si>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</si>
  <si>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</si>
  <si>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</si>
  <si>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</si>
  <si>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</si>
  <si>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</si>
  <si>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</si>
  <si>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</si>
  <si>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</si>
  <si>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</si>
  <si>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</si>
  <si>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</si>
  <si>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</si>
  <si>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</si>
  <si>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</si>
  <si>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</si>
  <si>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</si>
  <si>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</si>
  <si>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</si>
  <si>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</si>
  <si>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</si>
  <si>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</si>
  <si>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</si>
  <si>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</si>
  <si>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</si>
  <si>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</si>
  <si>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</si>
  <si>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</si>
  <si>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</si>
  <si>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</si>
  <si>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</si>
  <si>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</si>
  <si>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</si>
  <si>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</si>
  <si>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</si>
  <si>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</si>
  <si>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</si>
  <si>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</si>
  <si>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</si>
  <si>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</si>
  <si>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</si>
  <si>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</si>
  <si>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</si>
  <si>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</si>
  <si>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</si>
  <si>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</si>
  <si>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</si>
  <si>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</si>
  <si>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</si>
  <si>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</si>
  <si>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</si>
  <si>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</si>
  <si>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</si>
  <si>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</si>
  <si>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</si>
  <si>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</si>
  <si>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</si>
  <si>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</si>
  <si>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</si>
  <si>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</si>
  <si>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</si>
  <si>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</si>
  <si>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</si>
  <si>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</si>
  <si>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</si>
  <si>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</si>
  <si>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</si>
  <si>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</si>
  <si>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</si>
  <si>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</si>
  <si>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</si>
  <si>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</si>
  <si>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</si>
  <si>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</si>
  <si>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</si>
  <si>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</si>
  <si>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</si>
  <si>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</si>
  <si>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</si>
  <si>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</si>
  <si>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</si>
  <si>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</si>
  <si>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</si>
  <si>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</si>
  <si>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</si>
  <si>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</si>
  <si>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</si>
  <si>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</si>
  <si>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</si>
  <si>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</si>
  <si>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</si>
  <si>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</si>
  <si>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</si>
  <si>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</si>
  <si>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</si>
  <si>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</si>
  <si>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</si>
  <si>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</si>
  <si>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</si>
  <si>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</si>
  <si>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</si>
  <si>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</si>
  <si>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</si>
  <si>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</si>
  <si>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</si>
  <si>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</si>
  <si>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</si>
  <si>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</si>
  <si>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</si>
  <si>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</si>
  <si>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</si>
  <si>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</si>
  <si>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</si>
  <si>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</si>
  <si>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</si>
  <si>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</si>
  <si>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</si>
  <si>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</si>
  <si>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</si>
  <si>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</si>
  <si>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</si>
  <si>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</si>
  <si>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</si>
  <si>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</si>
  <si>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</si>
  <si>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</si>
  <si>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</si>
  <si>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</si>
  <si>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</si>
  <si>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</si>
  <si>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</si>
  <si>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</si>
  <si>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</si>
  <si>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</si>
  <si>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</si>
  <si>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</si>
  <si>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</si>
  <si>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</si>
  <si>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</si>
  <si>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</si>
  <si>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</si>
  <si>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</si>
  <si>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</si>
  <si>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</si>
  <si>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</si>
  <si>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</si>
  <si>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</si>
  <si>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</si>
  <si>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</si>
  <si>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</si>
  <si>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</si>
  <si>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</si>
  <si>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</si>
  <si>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</si>
  <si>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</si>
  <si>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</si>
  <si>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</si>
  <si>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</si>
  <si>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</si>
  <si>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</si>
  <si>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</si>
  <si>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</si>
  <si>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</si>
  <si>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</si>
  <si>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</si>
  <si>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</si>
  <si>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</si>
  <si>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</si>
  <si>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</si>
  <si>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</si>
  <si>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</si>
  <si>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</si>
  <si>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</si>
  <si>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</si>
  <si>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</si>
  <si>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</si>
  <si>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</si>
  <si>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</si>
  <si>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</si>
  <si>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</si>
  <si>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</si>
  <si>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</si>
  <si>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</si>
  <si>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</si>
  <si>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</si>
  <si>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</si>
  <si>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</si>
  <si>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</si>
  <si>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</si>
  <si>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</si>
  <si>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</si>
  <si>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</si>
  <si>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</si>
  <si>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</si>
  <si>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</si>
  <si>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</si>
  <si>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</si>
  <si>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</si>
  <si>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</si>
  <si>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</si>
  <si>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</si>
  <si>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</si>
  <si>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</si>
  <si>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</si>
  <si>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</si>
  <si>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</si>
  <si>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</si>
  <si>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</si>
  <si>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</si>
  <si>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</si>
  <si>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</si>
  <si>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</si>
  <si>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</si>
  <si>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</si>
  <si>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</si>
  <si>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</si>
  <si>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</si>
  <si>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</si>
  <si>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</si>
  <si>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</si>
  <si>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</si>
  <si>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</si>
  <si>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</si>
  <si>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</si>
  <si>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</si>
  <si>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</si>
  <si>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</si>
  <si>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</si>
  <si>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</si>
  <si>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</si>
  <si>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</si>
  <si>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</si>
  <si>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</si>
  <si>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</si>
  <si>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</si>
  <si>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</si>
  <si>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</si>
  <si>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</si>
  <si>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</si>
  <si>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</si>
  <si>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</si>
  <si>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</si>
  <si>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</si>
  <si>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</si>
  <si>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</si>
  <si>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</si>
  <si>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</si>
  <si>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</si>
  <si>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</si>
  <si>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</si>
  <si>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</si>
  <si>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</si>
  <si>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</si>
  <si>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</si>
  <si>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</si>
  <si>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</si>
  <si>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</si>
  <si>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</si>
  <si>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</si>
  <si>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</si>
  <si>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</si>
  <si>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</si>
  <si>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</si>
  <si>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</si>
  <si>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</si>
  <si>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</si>
  <si>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</si>
  <si>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</si>
  <si>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</si>
  <si>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</si>
  <si>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</si>
  <si>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</si>
  <si>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</si>
  <si>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</si>
  <si>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</si>
  <si>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</si>
  <si>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</si>
  <si>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</si>
  <si>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</si>
  <si>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</si>
  <si>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</si>
  <si>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</si>
  <si>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</si>
  <si>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</si>
  <si>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</si>
  <si>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</si>
  <si>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</si>
  <si>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</si>
  <si>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</si>
  <si>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</si>
  <si>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</si>
  <si>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</si>
  <si>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</si>
  <si>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</si>
  <si>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</si>
  <si>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</si>
  <si>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</si>
  <si>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</si>
  <si>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</si>
  <si>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</si>
  <si>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</si>
  <si>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</si>
  <si>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</si>
  <si>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</si>
  <si>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</si>
  <si>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</si>
  <si>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</si>
  <si>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</si>
  <si>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</si>
  <si>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</si>
  <si>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</si>
  <si>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</si>
  <si>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</si>
  <si>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</si>
  <si>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</si>
  <si>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</si>
  <si>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</si>
  <si>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</si>
  <si>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</si>
  <si>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</si>
  <si>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</si>
  <si>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</si>
  <si>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</si>
  <si>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</si>
  <si>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</si>
  <si>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</si>
  <si>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</si>
  <si>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</si>
  <si>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</si>
  <si>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</si>
  <si>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</si>
  <si>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</si>
  <si>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</si>
  <si>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</si>
  <si>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</si>
  <si>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</si>
  <si>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</si>
  <si>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</si>
  <si>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</si>
  <si>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</si>
  <si>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</si>
  <si>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</si>
  <si>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</si>
  <si>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</si>
  <si>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</si>
  <si>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</si>
  <si>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</si>
  <si>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</si>
  <si>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</si>
  <si>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</si>
  <si>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</si>
  <si>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</si>
  <si>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</si>
  <si>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</si>
  <si>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</si>
  <si>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</si>
  <si>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</si>
  <si>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</si>
  <si>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</si>
  <si>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</si>
  <si>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</si>
  <si>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</si>
  <si>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</si>
  <si>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</si>
  <si>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</si>
  <si>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</si>
  <si>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</si>
  <si>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</si>
  <si>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</si>
  <si>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</si>
  <si>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</si>
  <si>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</si>
  <si>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</si>
  <si>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</si>
  <si>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</si>
  <si>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</si>
  <si>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</si>
  <si>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</si>
  <si>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</si>
  <si>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</si>
  <si>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</si>
  <si>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</si>
  <si>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</si>
  <si>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</si>
  <si>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</si>
  <si>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</si>
  <si>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</si>
  <si>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</si>
  <si>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</si>
  <si>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</si>
  <si>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</si>
  <si>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</si>
  <si>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</si>
  <si>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</si>
  <si>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</si>
  <si>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</si>
  <si>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</si>
  <si>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</si>
  <si>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</si>
  <si>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</si>
  <si>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</si>
  <si>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</si>
  <si>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</si>
  <si>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</si>
  <si>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</si>
  <si>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</si>
  <si>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</si>
  <si>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</si>
  <si>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</si>
  <si>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</si>
  <si>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</si>
  <si>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</si>
  <si>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</si>
  <si>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</si>
  <si>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</si>
  <si>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</si>
  <si>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</si>
  <si>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</si>
  <si>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</si>
  <si>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</si>
  <si>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</si>
  <si>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</si>
  <si>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</si>
  <si>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</si>
  <si>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</si>
  <si>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</si>
  <si>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</si>
  <si>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</si>
  <si>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</si>
  <si>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</si>
  <si>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</si>
  <si>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</si>
  <si>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</si>
  <si>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</si>
  <si>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</si>
  <si>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</si>
  <si>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</si>
  <si>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</si>
  <si>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</si>
  <si>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</si>
  <si>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</si>
  <si>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</si>
  <si>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</si>
  <si>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</si>
  <si>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</si>
  <si>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</si>
  <si>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</si>
  <si>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</si>
  <si>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</si>
  <si>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</si>
  <si>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</si>
  <si>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</si>
  <si>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</si>
  <si>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</si>
  <si>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</si>
  <si>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</si>
  <si>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</si>
  <si>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</si>
  <si>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</si>
  <si>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</si>
  <si>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</si>
  <si>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</si>
  <si>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</si>
  <si>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</si>
  <si>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</si>
  <si>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</si>
  <si>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</si>
  <si>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</si>
  <si>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</si>
  <si>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</si>
  <si>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</si>
  <si>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</si>
  <si>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</si>
  <si>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</si>
  <si>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</si>
  <si>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</si>
  <si>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</si>
  <si>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</si>
  <si>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</si>
  <si>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</si>
  <si>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</si>
  <si>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</si>
  <si>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</si>
  <si>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</si>
  <si>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</si>
  <si>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</si>
  <si>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</si>
  <si>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</si>
  <si>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</si>
  <si>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</si>
  <si>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</si>
  <si>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</si>
  <si>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</si>
  <si>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</si>
  <si>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</si>
  <si>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</si>
  <si>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</si>
  <si>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</si>
  <si>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</si>
  <si>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</si>
  <si>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</si>
  <si>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</si>
  <si>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</si>
  <si>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</si>
  <si>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</si>
  <si>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</si>
  <si>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</si>
  <si>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</si>
  <si>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</si>
  <si>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</si>
  <si>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</si>
  <si>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</si>
  <si>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</si>
  <si>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</si>
  <si>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</si>
  <si>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</si>
  <si>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</si>
  <si>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</si>
  <si>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</si>
  <si>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</si>
  <si>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</si>
  <si>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</si>
  <si>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</si>
  <si>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</si>
  <si>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</si>
  <si>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</si>
  <si>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</si>
  <si>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</si>
  <si>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</si>
  <si>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</si>
  <si>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</si>
  <si>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</si>
  <si>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</si>
  <si>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</si>
  <si>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</si>
  <si>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</si>
  <si>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</si>
  <si>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</si>
  <si>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</si>
  <si>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</si>
  <si>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</si>
  <si>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</si>
  <si>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</si>
  <si>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</si>
  <si>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</si>
  <si>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</si>
  <si>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</si>
  <si>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</si>
  <si>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</si>
  <si>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</si>
  <si>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</si>
  <si>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</si>
  <si>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</si>
  <si>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</si>
  <si>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</si>
  <si>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</si>
  <si>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</si>
  <si>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</si>
  <si>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</si>
  <si>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</si>
  <si>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</si>
  <si>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</si>
  <si>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</si>
  <si>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</si>
  <si>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</si>
  <si>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</si>
  <si>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</si>
  <si>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</si>
  <si>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</si>
  <si>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</si>
  <si>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</si>
  <si>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</si>
  <si>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</si>
  <si>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</si>
  <si>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</si>
  <si>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</si>
  <si>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</si>
  <si>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</si>
  <si>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</si>
  <si>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</si>
  <si>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</si>
  <si>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</si>
  <si>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</si>
  <si>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</si>
  <si>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</si>
  <si>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</si>
  <si>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</si>
  <si>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</si>
  <si>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</si>
  <si>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</si>
  <si>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</si>
  <si>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</si>
  <si>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</si>
  <si>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</si>
  <si>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</si>
  <si>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</si>
  <si>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</si>
  <si>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</si>
  <si>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</si>
  <si>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</si>
  <si>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</si>
  <si>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</si>
  <si>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</si>
  <si>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</si>
  <si>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</si>
  <si>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</si>
  <si>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</si>
  <si>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</si>
  <si>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</si>
  <si>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</si>
  <si>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</si>
  <si>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</si>
  <si>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</si>
  <si>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</si>
  <si>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</si>
  <si>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</si>
  <si>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</si>
  <si>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</si>
  <si>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</si>
  <si>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</si>
  <si>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</si>
  <si>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</si>
  <si>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</si>
  <si>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</si>
  <si>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</si>
  <si>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</si>
  <si>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</si>
  <si>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</si>
  <si>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</si>
  <si>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</si>
  <si>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</si>
  <si>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</si>
  <si>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</si>
  <si>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</si>
  <si>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</si>
  <si>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</si>
  <si>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</si>
  <si>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</si>
  <si>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</si>
  <si>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</si>
  <si>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</si>
  <si>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</si>
  <si>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</si>
  <si>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</si>
  <si>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</si>
  <si>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</si>
  <si>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</si>
  <si>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</si>
  <si>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</si>
  <si>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</si>
  <si>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</si>
  <si>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</si>
  <si>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</si>
  <si>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</si>
  <si>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</si>
  <si>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</si>
  <si>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</si>
  <si>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</si>
  <si>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</si>
  <si>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</si>
  <si>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</si>
  <si>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</si>
  <si>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</si>
  <si>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</si>
  <si>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</si>
  <si>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</si>
  <si>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</si>
  <si>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</si>
  <si>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</si>
  <si>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</si>
  <si>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</si>
  <si>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</si>
  <si>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</si>
  <si>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</si>
  <si>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</si>
  <si>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</si>
  <si>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</si>
  <si>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</si>
  <si>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</si>
  <si>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</si>
  <si>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</si>
  <si>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</si>
  <si>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</si>
  <si>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</si>
  <si>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</si>
  <si>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</si>
  <si>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</si>
  <si>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</si>
  <si>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</si>
  <si>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</si>
  <si>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</si>
  <si>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</si>
  <si>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</si>
  <si>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</si>
  <si>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</si>
  <si>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</si>
  <si>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</si>
  <si>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</si>
  <si>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</si>
  <si>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</si>
  <si>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</si>
  <si>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</si>
  <si>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</si>
  <si>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</si>
  <si>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</si>
  <si>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</si>
  <si>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</si>
  <si>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</si>
  <si>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</si>
  <si>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</si>
  <si>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</si>
  <si>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</si>
  <si>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</si>
  <si>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</si>
  <si>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</si>
  <si>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</si>
  <si>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</si>
  <si>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</si>
  <si>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</si>
  <si>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</si>
  <si>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</si>
  <si>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</si>
  <si>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</si>
  <si>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</si>
  <si>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</si>
  <si>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</si>
  <si>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</si>
  <si>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</si>
  <si>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</si>
  <si>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</si>
  <si>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</si>
  <si>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</si>
  <si>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</si>
  <si>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</si>
  <si>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</si>
  <si>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</si>
  <si>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</si>
  <si>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</si>
  <si>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</si>
  <si>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</si>
  <si>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</si>
  <si>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</si>
  <si>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</si>
  <si>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</si>
  <si>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</si>
  <si>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</si>
  <si>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</si>
  <si>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</si>
  <si>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</si>
  <si>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</si>
  <si>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</si>
  <si>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</si>
  <si>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</si>
  <si>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</si>
  <si>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</si>
  <si>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</si>
  <si>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</si>
  <si>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</si>
  <si>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</si>
  <si>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</si>
  <si>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</si>
  <si>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</si>
  <si>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</si>
  <si>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</si>
  <si>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</si>
  <si>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</si>
  <si>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</si>
  <si>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</si>
  <si>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</si>
  <si>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</si>
  <si>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</si>
  <si>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</si>
  <si>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</si>
  <si>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</si>
  <si>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</si>
  <si>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</si>
  <si>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</si>
  <si>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</si>
  <si>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</si>
  <si>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</si>
  <si>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</si>
  <si>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</si>
  <si>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</si>
  <si>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</si>
  <si>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</si>
  <si>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</si>
  <si>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</si>
  <si>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</si>
  <si>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</si>
  <si>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</si>
  <si>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</si>
  <si>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</si>
  <si>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</si>
  <si>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</si>
  <si>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</si>
  <si>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</si>
  <si>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</si>
  <si>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</si>
  <si>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</si>
  <si>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</si>
  <si>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</si>
  <si>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</si>
  <si>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</si>
  <si>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</si>
  <si>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</si>
  <si>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</si>
  <si>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</si>
  <si>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</si>
  <si>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</si>
  <si>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</si>
  <si>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</si>
  <si>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</si>
  <si>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</si>
  <si>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</si>
  <si>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</si>
  <si>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</si>
  <si>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</si>
  <si>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</si>
  <si>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</si>
  <si>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</si>
  <si>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</si>
  <si>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</si>
  <si>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</si>
  <si>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</si>
  <si>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</si>
  <si>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</si>
  <si>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</si>
  <si>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</si>
  <si>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</si>
  <si>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</si>
  <si>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</si>
  <si>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</si>
  <si>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</si>
  <si>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</si>
  <si>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</si>
  <si>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</si>
  <si>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</si>
  <si>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</si>
  <si>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</si>
  <si>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</si>
  <si>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</si>
  <si>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</si>
  <si>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</si>
  <si>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</si>
  <si>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</si>
  <si>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</si>
  <si>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</si>
  <si>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</si>
  <si>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</si>
  <si>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</si>
  <si>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</si>
  <si>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</si>
  <si>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</si>
  <si>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</si>
  <si>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</si>
  <si>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</si>
  <si>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</si>
  <si>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</si>
  <si>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</si>
  <si>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</si>
  <si>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</si>
  <si>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</si>
  <si>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</si>
  <si>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</si>
  <si>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</si>
  <si>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</si>
  <si>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</si>
  <si>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</si>
  <si>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</si>
  <si>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</si>
  <si>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</si>
  <si>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</si>
  <si>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</si>
  <si>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</si>
  <si>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</si>
  <si>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</si>
  <si>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</si>
  <si>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</si>
  <si>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</si>
  <si>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</si>
  <si>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</si>
  <si>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</si>
  <si>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</si>
  <si>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</si>
  <si>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</si>
  <si>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</si>
  <si>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</si>
  <si>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</si>
  <si>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</si>
  <si>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</si>
  <si>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</si>
  <si>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</si>
  <si>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</si>
  <si>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</si>
  <si>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</si>
  <si>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</si>
  <si>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</si>
  <si>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</si>
  <si>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</si>
  <si>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</si>
  <si>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</si>
  <si>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</si>
  <si>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</si>
  <si>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</si>
  <si>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</si>
  <si>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</si>
  <si>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</si>
  <si>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</si>
  <si>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</si>
  <si>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</si>
  <si>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</si>
  <si>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</si>
  <si>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</si>
  <si>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</si>
  <si>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</si>
  <si>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</si>
  <si>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</si>
  <si>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</si>
  <si>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</si>
  <si>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</si>
  <si>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</si>
  <si>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</si>
  <si>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</si>
  <si>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</si>
  <si>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</si>
  <si>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</si>
  <si>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</si>
  <si>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</si>
  <si>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</si>
  <si>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</si>
  <si>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</si>
  <si>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</si>
  <si>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</si>
  <si>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</si>
  <si>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</si>
  <si>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</si>
  <si>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</si>
  <si>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</si>
  <si>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</si>
  <si>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</si>
  <si>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</si>
  <si>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</si>
  <si>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</si>
  <si>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</si>
  <si>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</si>
  <si>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</si>
  <si>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</si>
  <si>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</si>
  <si>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</si>
  <si>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</si>
  <si>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</si>
  <si>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</si>
  <si>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</si>
  <si>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</si>
  <si>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</si>
  <si>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</si>
  <si>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</si>
  <si>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</si>
  <si>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</si>
  <si>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</si>
  <si>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</si>
  <si>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</si>
  <si>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</si>
  <si>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</si>
  <si>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</si>
  <si>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</si>
  <si>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</si>
  <si>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</si>
  <si>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</si>
  <si>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</si>
  <si>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</si>
  <si>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</si>
  <si>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</si>
  <si>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</si>
  <si>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</si>
  <si>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</si>
  <si>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</si>
  <si>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</si>
  <si>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</si>
  <si>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</si>
  <si>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</si>
  <si>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</si>
  <si>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</si>
  <si>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</si>
  <si>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</si>
  <si>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</si>
  <si>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</si>
  <si>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</si>
  <si>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</si>
  <si>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</si>
  <si>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</si>
  <si>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</si>
  <si>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</si>
  <si>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</si>
  <si>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</si>
  <si>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</si>
  <si>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</si>
  <si>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</si>
  <si>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</si>
  <si>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</si>
  <si>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</si>
  <si>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</si>
  <si>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</si>
  <si>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</si>
  <si>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</si>
  <si>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</si>
  <si>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</si>
  <si>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</si>
  <si>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</si>
  <si>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</si>
  <si>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</si>
  <si>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</si>
  <si>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</si>
  <si>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</si>
  <si>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</si>
  <si>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</si>
  <si>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</si>
  <si>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</si>
  <si>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</si>
  <si>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</si>
  <si>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</si>
  <si>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</si>
  <si>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</si>
  <si>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</si>
  <si>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</si>
  <si>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</si>
  <si>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</si>
  <si>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</si>
  <si>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</si>
  <si>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</si>
  <si>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</si>
  <si>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</si>
  <si>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</si>
  <si>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</si>
  <si>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</si>
  <si>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</si>
  <si>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</si>
  <si>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</si>
  <si>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</si>
  <si>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</si>
  <si>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</si>
  <si>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</si>
  <si>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</si>
  <si>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</si>
  <si>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</si>
  <si>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</si>
  <si>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</si>
  <si>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</si>
  <si>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</si>
  <si>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</si>
  <si>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</si>
  <si>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</si>
  <si>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</si>
  <si>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</si>
  <si>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</si>
  <si>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</si>
  <si>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</si>
  <si>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</si>
  <si>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</si>
  <si>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</si>
  <si>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</si>
  <si>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</si>
  <si>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</si>
  <si>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</si>
  <si>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</si>
  <si>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</si>
  <si>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</si>
  <si>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</si>
  <si>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</si>
  <si>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</si>
  <si>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</si>
  <si>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</si>
  <si>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</si>
  <si>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</si>
  <si>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</si>
  <si>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</si>
  <si>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</si>
  <si>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</si>
  <si>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</si>
  <si>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</si>
  <si>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</si>
  <si>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</si>
  <si>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</si>
  <si>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</si>
  <si>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</si>
  <si>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</si>
  <si>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</si>
  <si>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</si>
  <si>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</si>
  <si>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</si>
  <si>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</si>
  <si>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</si>
  <si>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</si>
  <si>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</si>
  <si>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</si>
  <si>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</si>
  <si>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</si>
  <si>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</si>
  <si>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</si>
  <si>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</si>
  <si>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</si>
  <si>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</si>
  <si>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</si>
  <si>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</si>
  <si>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</si>
  <si>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</si>
  <si>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</si>
  <si>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</si>
  <si>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</si>
  <si>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</si>
  <si>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</si>
  <si>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</si>
  <si>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</si>
  <si>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</si>
  <si>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</si>
  <si>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</si>
  <si>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</si>
  <si>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</si>
  <si>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</si>
  <si>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</si>
  <si>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</si>
  <si>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</si>
  <si>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</si>
  <si>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</si>
  <si>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</si>
  <si>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</si>
  <si>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</si>
  <si>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</si>
  <si>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</si>
  <si>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</si>
  <si>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</si>
  <si>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</si>
  <si>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</si>
  <si>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</si>
  <si>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</si>
  <si>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</si>
  <si>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</si>
  <si>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</si>
  <si>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</si>
  <si>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</si>
  <si>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</si>
  <si>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</si>
  <si>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</si>
  <si>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</si>
  <si>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</si>
  <si>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</si>
  <si>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</si>
  <si>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</si>
  <si>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</si>
  <si>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</si>
  <si>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</si>
  <si>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</si>
  <si>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</si>
  <si>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</si>
  <si>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</si>
  <si>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</si>
  <si>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</si>
  <si>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</si>
  <si>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</si>
  <si>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</si>
  <si>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</si>
  <si>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</si>
  <si>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</si>
  <si>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</si>
  <si>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</si>
  <si>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</si>
  <si>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</si>
  <si>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</si>
  <si>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</si>
  <si>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</si>
  <si>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</si>
  <si>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</si>
  <si>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</si>
  <si>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</si>
  <si>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</si>
  <si>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</si>
  <si>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</si>
  <si>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</si>
  <si>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</si>
  <si>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</si>
  <si>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</si>
  <si>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</si>
  <si>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</si>
  <si>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</si>
  <si>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</si>
  <si>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</si>
  <si>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</si>
  <si>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</si>
  <si>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</si>
  <si>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</si>
  <si>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</si>
  <si>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</si>
  <si>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</si>
  <si>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</si>
  <si>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</si>
  <si>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</si>
  <si>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</si>
  <si>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</si>
  <si>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</si>
  <si>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</si>
  <si>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</si>
  <si>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</si>
  <si>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</si>
  <si>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</si>
  <si>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</si>
  <si>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</si>
  <si>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</si>
  <si>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</si>
  <si>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</si>
  <si>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</si>
  <si>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</si>
  <si>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</si>
  <si>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</si>
  <si>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</si>
  <si>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</si>
  <si>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</si>
  <si>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</si>
  <si>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</si>
  <si>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</si>
  <si>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</si>
  <si>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</si>
  <si>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</si>
  <si>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</si>
  <si>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</si>
  <si>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</si>
  <si>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</si>
  <si>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</si>
  <si>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</si>
  <si>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</si>
  <si>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</si>
  <si>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</si>
  <si>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</si>
  <si>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</si>
  <si>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</si>
  <si>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</si>
  <si>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</si>
  <si>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</si>
  <si>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</si>
  <si>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</si>
  <si>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</si>
  <si>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</si>
  <si>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</si>
  <si>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</si>
  <si>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</si>
  <si>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</si>
  <si>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</si>
  <si>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</si>
  <si>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</si>
  <si>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</si>
  <si>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</si>
  <si>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</si>
  <si>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</si>
  <si>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</si>
  <si>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</si>
  <si>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</si>
  <si>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</si>
  <si>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</si>
  <si>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</si>
  <si>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</si>
  <si>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</si>
  <si>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</si>
  <si>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</si>
  <si>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</si>
  <si>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</si>
  <si>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</si>
  <si>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</si>
  <si>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</si>
  <si>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</si>
  <si>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</si>
  <si>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</si>
  <si>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</si>
  <si>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</si>
  <si>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</si>
  <si>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</si>
  <si>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</si>
  <si>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</si>
  <si>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</si>
  <si>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</si>
  <si>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</si>
  <si>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</si>
  <si>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</si>
  <si>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</si>
  <si>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</si>
  <si>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</si>
  <si>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</si>
  <si>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</si>
  <si>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</si>
  <si>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</si>
  <si>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</si>
  <si>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</si>
  <si>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</si>
  <si>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</si>
  <si>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</si>
  <si>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</si>
  <si>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</si>
  <si>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</si>
  <si>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</si>
  <si>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</si>
  <si>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</si>
  <si>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</si>
  <si>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</si>
  <si>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</si>
  <si>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</si>
  <si>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</si>
  <si>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</si>
  <si>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</si>
  <si>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</si>
  <si>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</si>
  <si>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</si>
  <si>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</si>
  <si>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</si>
  <si>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</si>
  <si>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</si>
  <si>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</si>
  <si>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</si>
  <si>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</si>
  <si>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</si>
  <si>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</si>
  <si>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</si>
  <si>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</si>
  <si>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</si>
  <si>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</si>
  <si>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</si>
  <si>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</si>
  <si>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</si>
  <si>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</si>
  <si>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</si>
  <si>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</si>
  <si>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</si>
  <si>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</si>
  <si>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</si>
  <si>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</si>
  <si>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</si>
  <si>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</si>
  <si>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</si>
  <si>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</si>
  <si>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</si>
  <si>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</si>
  <si>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</si>
  <si>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</si>
  <si>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</si>
  <si>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</si>
  <si>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</si>
  <si>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</si>
  <si>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</si>
  <si>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</si>
  <si>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</si>
  <si>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</si>
  <si>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</si>
  <si>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</si>
  <si>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</si>
  <si>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</si>
  <si>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</si>
  <si>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</si>
  <si>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</si>
  <si>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</si>
  <si>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</si>
  <si>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</si>
  <si>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</si>
  <si>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</si>
  <si>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</si>
  <si>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</si>
  <si>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</si>
  <si>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</si>
  <si>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</si>
  <si>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</si>
  <si>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</si>
  <si>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</si>
  <si>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</si>
  <si>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</si>
  <si>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</si>
  <si>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</si>
  <si>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</si>
  <si>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</si>
  <si>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</si>
  <si>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</si>
  <si>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</si>
  <si>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</si>
  <si>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</si>
  <si>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</si>
  <si>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</si>
  <si>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</si>
  <si>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</si>
  <si>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</si>
  <si>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</si>
  <si>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</si>
  <si>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</si>
  <si>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</si>
  <si>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</si>
  <si>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</si>
  <si>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</si>
  <si>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</si>
  <si>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</si>
  <si>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</si>
  <si>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</si>
  <si>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</si>
  <si>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</si>
  <si>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</si>
  <si>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</si>
  <si>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</si>
  <si>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</si>
  <si>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</si>
  <si>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</si>
  <si>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</si>
  <si>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</si>
  <si>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</si>
  <si>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</si>
  <si>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</si>
  <si>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</si>
  <si>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</si>
  <si>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</si>
  <si>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</si>
  <si>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</si>
  <si>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</si>
  <si>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</si>
  <si>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</si>
  <si>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</si>
  <si>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</si>
  <si>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</si>
  <si>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</si>
  <si>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</si>
  <si>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</si>
  <si>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</si>
  <si>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</si>
  <si>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</si>
  <si>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</si>
  <si>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</si>
  <si>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</si>
  <si>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</si>
  <si>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</si>
  <si>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</si>
  <si>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</si>
  <si>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</si>
  <si>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</si>
  <si>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</si>
  <si>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</si>
  <si>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</si>
  <si>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</si>
  <si>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</si>
  <si>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</si>
  <si>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</si>
  <si>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</si>
  <si>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</si>
  <si>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</si>
  <si>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</si>
  <si>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</si>
  <si>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</si>
  <si>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</si>
  <si>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</si>
  <si>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</si>
  <si>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</si>
  <si>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</si>
  <si>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</si>
  <si>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</si>
  <si>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</si>
  <si>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</si>
  <si>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</si>
  <si>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</si>
  <si>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</si>
  <si>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</si>
  <si>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</si>
  <si>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</si>
  <si>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</si>
  <si>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</si>
  <si>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</si>
  <si>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</si>
  <si>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</si>
  <si>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</si>
  <si>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</si>
  <si>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</si>
  <si>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</si>
  <si>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</si>
  <si>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</si>
  <si>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</si>
  <si>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</si>
  <si>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</si>
  <si>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</si>
  <si>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</si>
  <si>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</si>
  <si>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</si>
  <si>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</si>
  <si>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</si>
  <si>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</si>
  <si>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</si>
  <si>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</si>
  <si>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</si>
  <si>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</si>
  <si>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</si>
  <si>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</si>
  <si>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</si>
  <si>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</si>
  <si>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</si>
  <si>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</si>
  <si>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</si>
  <si>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</si>
  <si>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</si>
  <si>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</si>
  <si>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</si>
  <si>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</si>
  <si>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</si>
  <si>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</si>
  <si>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</si>
  <si>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</si>
  <si>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</si>
  <si>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</si>
  <si>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</si>
  <si>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</si>
  <si>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</si>
  <si>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</si>
  <si>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</si>
  <si>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</si>
  <si>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</si>
  <si>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</si>
  <si>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</si>
  <si>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</si>
  <si>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</si>
  <si>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</si>
  <si>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</si>
  <si>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</si>
  <si>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</si>
  <si>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</si>
  <si>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</si>
  <si>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</si>
  <si>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</si>
  <si>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</si>
  <si>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</si>
  <si>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</si>
  <si>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</si>
  <si>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</si>
  <si>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</si>
  <si>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</si>
  <si>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</si>
  <si>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</si>
  <si>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</si>
  <si>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</si>
  <si>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</si>
  <si>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</si>
  <si>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</si>
  <si>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</si>
  <si>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</si>
  <si>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</si>
  <si>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</si>
  <si>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</si>
  <si>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</si>
  <si>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</si>
  <si>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</si>
  <si>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</si>
  <si>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</si>
  <si>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</si>
  <si>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</si>
  <si>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</si>
  <si>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</si>
  <si>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</si>
  <si>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</si>
  <si>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</si>
  <si>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</si>
  <si>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</si>
  <si>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</si>
  <si>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</si>
  <si>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</si>
  <si>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</si>
  <si>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</si>
  <si>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</si>
  <si>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</si>
  <si>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</si>
  <si>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</si>
  <si>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</si>
  <si>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</si>
  <si>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</si>
  <si>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</si>
  <si>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</si>
  <si>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</si>
  <si>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</si>
  <si>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</si>
  <si>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</si>
  <si>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</si>
  <si>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</si>
  <si>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</si>
  <si>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</si>
  <si>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</si>
  <si>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</si>
  <si>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</si>
  <si>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</si>
  <si>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</si>
  <si>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</si>
  <si>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</si>
  <si>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</si>
  <si>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</si>
  <si>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</si>
  <si>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</si>
  <si>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</si>
  <si>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</si>
  <si>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</si>
  <si>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</si>
  <si>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</si>
  <si>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</si>
  <si>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</si>
  <si>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</si>
  <si>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</si>
  <si>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</si>
  <si>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</si>
  <si>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</si>
  <si>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</si>
  <si>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</si>
  <si>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</si>
  <si>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</si>
  <si>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</si>
  <si>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</si>
  <si>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</si>
  <si>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</si>
  <si>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</si>
  <si>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</si>
  <si>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</si>
  <si>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</si>
  <si>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</si>
  <si>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</si>
  <si>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</si>
  <si>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</si>
  <si>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</si>
  <si>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</si>
  <si>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</si>
  <si>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</si>
  <si>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</si>
  <si>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</si>
  <si>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</si>
  <si>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</si>
  <si>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</si>
  <si>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</si>
  <si>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</si>
  <si>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</si>
  <si>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</si>
  <si>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</si>
  <si>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</si>
  <si>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</si>
  <si>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</si>
  <si>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</si>
  <si>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</si>
  <si>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</si>
  <si>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</si>
  <si>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</si>
  <si>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</si>
  <si>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</si>
  <si>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</si>
  <si>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</si>
  <si>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</si>
  <si>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</si>
  <si>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</si>
  <si>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</si>
  <si>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</si>
  <si>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</si>
  <si>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</si>
  <si>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</si>
  <si>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</si>
  <si>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</si>
  <si>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</si>
  <si>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</si>
  <si>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</si>
  <si>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</si>
  <si>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</si>
  <si>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</si>
  <si>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</si>
  <si>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</si>
  <si>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</si>
  <si>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</si>
  <si>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</si>
  <si>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</si>
  <si>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</si>
  <si>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</si>
  <si>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</si>
  <si>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</si>
  <si>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</si>
  <si>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</si>
  <si>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</si>
  <si>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</si>
  <si>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</si>
  <si>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</si>
  <si>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</si>
  <si>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</si>
  <si>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</si>
  <si>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</si>
  <si>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</si>
  <si>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</si>
  <si>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</si>
  <si>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</si>
  <si>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</si>
  <si>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</si>
  <si>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</si>
  <si>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</si>
  <si>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</si>
  <si>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</si>
  <si>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</si>
  <si>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</si>
  <si>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</si>
  <si>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</si>
  <si>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</si>
  <si>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</si>
  <si>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</si>
  <si>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</si>
  <si>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</si>
  <si>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</si>
  <si>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</si>
  <si>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</si>
  <si>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</si>
  <si>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</si>
  <si>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</si>
  <si>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</si>
  <si>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</si>
  <si>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</si>
  <si>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</si>
  <si>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</si>
  <si>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</si>
  <si>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</si>
  <si>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</si>
  <si>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</si>
  <si>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</si>
  <si>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</si>
  <si>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</si>
  <si>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</si>
  <si>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</si>
  <si>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</si>
  <si>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</si>
  <si>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</si>
  <si>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</si>
  <si>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</si>
  <si>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</si>
  <si>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</si>
  <si>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</si>
  <si>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</si>
  <si>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</si>
  <si>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</si>
  <si>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</si>
  <si>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</si>
  <si>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</si>
  <si>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</si>
  <si>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</si>
  <si>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</si>
  <si>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</si>
  <si>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</si>
  <si>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</si>
  <si>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</si>
  <si>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</si>
  <si>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</si>
  <si>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</si>
  <si>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</si>
  <si>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</si>
  <si>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</si>
  <si>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</si>
  <si>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</si>
  <si>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</si>
  <si>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</si>
  <si>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</si>
  <si>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</si>
  <si>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</si>
  <si>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</si>
  <si>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</si>
  <si>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</si>
  <si>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</si>
  <si>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</si>
  <si>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</si>
  <si>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</si>
  <si>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</si>
  <si>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</si>
  <si>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</si>
  <si>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</si>
  <si>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</si>
  <si>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</si>
  <si>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</si>
  <si>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</si>
  <si>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</si>
  <si>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</si>
  <si>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</si>
  <si>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</si>
  <si>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</si>
  <si>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</si>
  <si>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</si>
  <si>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</si>
  <si>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</si>
  <si>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</si>
  <si>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</si>
  <si>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</si>
  <si>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</si>
  <si>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</si>
  <si>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</si>
  <si>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</si>
  <si>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</si>
  <si>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</si>
  <si>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</si>
  <si>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</si>
  <si>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</si>
  <si>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</si>
  <si>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</si>
  <si>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</si>
  <si>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</si>
  <si>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</si>
  <si>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</si>
  <si>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</si>
  <si>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</si>
  <si>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</si>
  <si>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</si>
  <si>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</si>
  <si>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</si>
  <si>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</si>
  <si>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</si>
  <si>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</si>
  <si>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</si>
  <si>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</si>
  <si>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</si>
  <si>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</si>
  <si>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</si>
  <si>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</si>
  <si>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</si>
  <si>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</si>
  <si>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</si>
  <si>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</si>
  <si>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</si>
  <si>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</si>
  <si>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</si>
  <si>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</si>
  <si>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</si>
  <si>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</si>
  <si>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</si>
  <si>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</si>
  <si>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</si>
  <si>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</si>
  <si>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</si>
  <si>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</si>
  <si>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</si>
  <si>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</si>
  <si>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</si>
  <si>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</si>
  <si>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</si>
  <si>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</si>
  <si>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</si>
  <si>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</si>
  <si>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</si>
  <si>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</si>
  <si>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</si>
  <si>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</si>
  <si>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</si>
  <si>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</si>
  <si>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</si>
  <si>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</si>
  <si>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</si>
  <si>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</si>
  <si>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</si>
  <si>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</si>
  <si>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</si>
  <si>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</si>
  <si>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</si>
  <si>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</si>
  <si>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</si>
  <si>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</si>
  <si>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</si>
  <si>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</si>
  <si>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</si>
  <si>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</si>
  <si>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</si>
  <si>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</si>
  <si>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</si>
  <si>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</si>
  <si>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</si>
  <si>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</si>
  <si>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</si>
  <si>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</si>
  <si>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</si>
  <si>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</si>
  <si>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</si>
  <si>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</si>
  <si>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</si>
  <si>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</si>
  <si>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</si>
  <si>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</si>
  <si>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</si>
  <si>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</si>
  <si>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</si>
  <si>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</si>
  <si>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</si>
  <si>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</si>
  <si>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</si>
  <si>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</si>
  <si>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</si>
  <si>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</si>
  <si>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</si>
  <si>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</si>
  <si>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</si>
  <si>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</si>
  <si>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</si>
  <si>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</si>
  <si>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</si>
  <si>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</si>
  <si>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</si>
  <si>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</si>
  <si>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</si>
  <si>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</si>
  <si>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</si>
  <si>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</si>
  <si>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</si>
  <si>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</si>
  <si>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</si>
  <si>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</si>
  <si>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</si>
  <si>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</si>
  <si>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</si>
  <si>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</si>
  <si>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</si>
  <si>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</si>
  <si>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</si>
  <si>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</si>
  <si>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</si>
  <si>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</si>
  <si>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</si>
  <si>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</si>
  <si>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</si>
  <si>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</si>
  <si>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</si>
  <si>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</si>
  <si>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</si>
  <si>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</si>
  <si>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</si>
  <si>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</si>
  <si>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</si>
  <si>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</si>
  <si>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</si>
  <si>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</si>
  <si>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</si>
  <si>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</si>
  <si>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</si>
  <si>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</si>
  <si>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</si>
  <si>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</si>
  <si>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</si>
  <si>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</si>
  <si>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</si>
  <si>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</si>
  <si>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</si>
  <si>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</si>
  <si>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</si>
  <si>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</si>
  <si>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</si>
  <si>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</si>
  <si>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</si>
  <si>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</si>
  <si>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</si>
  <si>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</si>
  <si>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</si>
  <si>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</si>
  <si>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</si>
  <si>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</si>
  <si>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</si>
  <si>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</si>
  <si>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</si>
  <si>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</si>
  <si>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</si>
  <si>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</si>
  <si>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</si>
  <si>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</si>
  <si>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</si>
  <si>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</si>
  <si>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</si>
  <si>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</si>
  <si>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</si>
  <si>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</si>
  <si>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</si>
  <si>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</si>
  <si>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</si>
  <si>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</si>
  <si>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</si>
  <si>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</si>
  <si>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</si>
  <si>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</si>
  <si>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</si>
  <si>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</si>
  <si>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</si>
  <si>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</si>
  <si>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</si>
  <si>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</si>
  <si>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</si>
  <si>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</si>
  <si>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</si>
  <si>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</si>
  <si>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</si>
  <si>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</si>
  <si>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</si>
  <si>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</si>
  <si>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</si>
  <si>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</si>
  <si>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</si>
  <si>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</si>
  <si>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</si>
  <si>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</si>
  <si>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</si>
  <si>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</si>
  <si>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</si>
  <si>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</si>
  <si>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</si>
  <si>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</si>
  <si>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</si>
  <si>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</si>
  <si>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</si>
  <si>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</si>
  <si>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</si>
  <si>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</si>
  <si>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</si>
  <si>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</si>
  <si>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</si>
  <si>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</si>
  <si>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</si>
  <si>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</si>
  <si>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</si>
  <si>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</si>
  <si>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</si>
  <si>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</si>
  <si>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</si>
  <si>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</si>
  <si>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</si>
  <si>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</si>
  <si>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</si>
  <si>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</si>
  <si>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</si>
  <si>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</si>
  <si>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</si>
  <si>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</si>
  <si>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</si>
  <si>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</si>
  <si>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</si>
  <si>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</si>
  <si>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</si>
  <si>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</si>
  <si>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</si>
  <si>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</si>
  <si>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</si>
  <si>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</si>
  <si>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</si>
  <si>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</si>
  <si>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</si>
  <si>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</si>
  <si>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</si>
  <si>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</si>
  <si>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</si>
  <si>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</si>
  <si>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</si>
  <si>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</si>
  <si>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</si>
  <si>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</si>
  <si>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</si>
  <si>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</si>
  <si>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</si>
  <si>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</si>
  <si>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</si>
  <si>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</si>
  <si>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</si>
  <si>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</si>
  <si>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</si>
  <si>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</si>
  <si>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</si>
  <si>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</si>
  <si>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</si>
  <si>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</si>
  <si>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</si>
  <si>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</si>
  <si>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</si>
  <si>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</si>
  <si>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</si>
  <si>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</si>
  <si>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</si>
  <si>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</si>
  <si>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</si>
  <si>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</si>
  <si>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</si>
  <si>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</si>
  <si>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</si>
  <si>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</si>
  <si>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</si>
  <si>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</si>
  <si>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</si>
  <si>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</si>
  <si>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</si>
  <si>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</si>
  <si>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</si>
  <si>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</si>
  <si>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</si>
  <si>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</si>
  <si>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</si>
  <si>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</si>
  <si>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</si>
  <si>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</si>
  <si>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</si>
  <si>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</si>
  <si>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</si>
  <si>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</si>
  <si>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</si>
  <si>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</si>
  <si>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</si>
  <si>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</si>
  <si>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</si>
  <si>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</si>
  <si>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</si>
  <si>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</si>
  <si>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</si>
  <si>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</si>
  <si>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</si>
  <si>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</si>
  <si>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</si>
  <si>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</si>
  <si>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</si>
  <si>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</si>
  <si>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</si>
  <si>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</si>
  <si>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</si>
  <si>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</si>
  <si>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</si>
  <si>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</si>
  <si>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</si>
  <si>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</si>
  <si>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</si>
  <si>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</si>
  <si>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</si>
  <si>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</si>
  <si>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</si>
  <si>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</si>
  <si>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</si>
  <si>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</si>
  <si>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</si>
  <si>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</si>
  <si>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</si>
  <si>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</si>
  <si>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</si>
  <si>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</si>
  <si>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</si>
  <si>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</si>
  <si>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</si>
  <si>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</si>
  <si>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</si>
  <si>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</si>
  <si>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</si>
  <si>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</si>
  <si>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</si>
  <si>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</si>
  <si>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</si>
  <si>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</si>
  <si>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</si>
  <si>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</si>
  <si>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</si>
  <si>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</si>
  <si>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</si>
  <si>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</si>
  <si>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</si>
  <si>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</si>
  <si>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</si>
  <si>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</si>
  <si>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</si>
  <si>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</si>
  <si>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</si>
  <si>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</si>
  <si>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</si>
  <si>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</si>
  <si>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</si>
  <si>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</si>
  <si>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</si>
  <si>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</si>
  <si>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</si>
  <si>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</si>
  <si>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</si>
  <si>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</si>
  <si>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</si>
  <si>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</si>
  <si>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</si>
  <si>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</si>
  <si>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</si>
  <si>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</si>
  <si>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</si>
  <si>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</si>
  <si>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</si>
  <si>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</si>
  <si>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</si>
  <si>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</si>
  <si>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</si>
  <si>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</si>
  <si>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</si>
  <si>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</si>
  <si>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</si>
  <si>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</si>
  <si>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</si>
  <si>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</si>
  <si>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</si>
  <si>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</si>
  <si>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</si>
  <si>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</si>
  <si>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</si>
  <si>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</si>
  <si>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</si>
  <si>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</si>
  <si>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</si>
  <si>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</si>
  <si>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</si>
  <si>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</si>
  <si>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</si>
  <si>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</si>
  <si>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</si>
  <si>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</si>
  <si>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</si>
  <si>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</si>
  <si>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</si>
  <si>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</si>
  <si>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</si>
  <si>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</si>
  <si>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</si>
  <si>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</si>
  <si>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</si>
  <si>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</si>
  <si>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</si>
  <si>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</si>
  <si>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</si>
  <si>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</si>
  <si>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</si>
  <si>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</si>
  <si>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</si>
  <si>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</si>
  <si>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</si>
  <si>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</si>
  <si>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</si>
  <si>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</si>
  <si>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</si>
  <si>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</si>
  <si>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</si>
  <si>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</si>
  <si>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</si>
  <si>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</si>
  <si>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</si>
  <si>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</si>
  <si>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</si>
  <si>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</si>
  <si>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</si>
  <si>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</si>
  <si>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</si>
  <si>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</si>
  <si>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</si>
  <si>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</si>
  <si>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</si>
  <si>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</si>
  <si>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</si>
  <si>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</si>
  <si>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</si>
  <si>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</si>
  <si>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</si>
  <si>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</si>
  <si>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</si>
  <si>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</si>
  <si>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</si>
  <si>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</si>
  <si>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</si>
  <si>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</si>
  <si>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</si>
  <si>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</si>
  <si>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</si>
  <si>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</si>
  <si>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</si>
  <si>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</si>
  <si>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</si>
  <si>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</si>
  <si>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</si>
  <si>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</si>
  <si>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</si>
  <si>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</si>
  <si>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</si>
  <si>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</si>
  <si>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</si>
  <si>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</si>
  <si>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</si>
  <si>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</si>
  <si>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</si>
  <si>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</si>
  <si>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</si>
  <si>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</si>
  <si>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</si>
  <si>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</si>
  <si>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</si>
  <si>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</si>
  <si>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</si>
  <si>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</si>
  <si>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</si>
  <si>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</si>
  <si>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</si>
  <si>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</si>
  <si>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</si>
  <si>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</si>
  <si>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</si>
  <si>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</si>
  <si>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</si>
  <si>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</si>
  <si>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</si>
  <si>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</si>
  <si>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</si>
  <si>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</si>
  <si>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</si>
  <si>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</si>
  <si>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</si>
  <si>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</si>
  <si>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</si>
  <si>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</si>
  <si>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</si>
  <si>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</si>
  <si>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</si>
  <si>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</si>
  <si>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</si>
  <si>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</si>
  <si>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</si>
  <si>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</si>
  <si>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</si>
  <si>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</si>
  <si>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</si>
  <si>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</si>
  <si>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</si>
  <si>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</si>
  <si>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</si>
  <si>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</si>
  <si>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</si>
  <si>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</si>
  <si>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</si>
  <si>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</si>
  <si>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</si>
  <si>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</si>
  <si>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</si>
  <si>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</si>
  <si>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</si>
  <si>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</si>
  <si>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</si>
  <si>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</si>
  <si>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</si>
  <si>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</si>
  <si>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</si>
  <si>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</si>
  <si>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</si>
  <si>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</si>
  <si>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</si>
  <si>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</si>
  <si>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</si>
  <si>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</si>
  <si>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</si>
  <si>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</si>
  <si>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</si>
  <si>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</si>
  <si>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</si>
  <si>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</si>
  <si>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</si>
  <si>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</si>
  <si>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</si>
  <si>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</si>
  <si>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</si>
  <si>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</si>
  <si>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</si>
  <si>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</si>
  <si>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</si>
  <si>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</si>
  <si>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</si>
  <si>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</si>
  <si>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</si>
  <si>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</si>
  <si>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</si>
  <si>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</si>
  <si>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</si>
  <si>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</si>
  <si>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</si>
  <si>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</si>
  <si>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</si>
  <si>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</si>
  <si>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</si>
  <si>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</si>
  <si>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</si>
  <si>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</si>
  <si>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</si>
  <si>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</si>
  <si>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</si>
  <si>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</si>
  <si>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</si>
  <si>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</si>
  <si>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</si>
  <si>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</si>
  <si>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</si>
  <si>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</si>
  <si>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</si>
  <si>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</si>
  <si>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</si>
  <si>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</si>
  <si>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</si>
  <si>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</si>
  <si>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</si>
  <si>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</si>
  <si>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</si>
  <si>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</si>
  <si>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</si>
  <si>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</si>
  <si>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</si>
  <si>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</si>
  <si>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</si>
  <si>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</si>
  <si>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</si>
  <si>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</si>
  <si>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</si>
  <si>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</si>
  <si>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</si>
  <si>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</si>
  <si>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</si>
  <si>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</si>
  <si>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</si>
  <si>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</si>
  <si>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</si>
  <si>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</si>
  <si>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</si>
  <si>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</si>
  <si>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</si>
  <si>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</si>
  <si>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</si>
  <si>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</si>
  <si>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</si>
  <si>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</si>
  <si>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</si>
  <si>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</si>
  <si>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</si>
  <si>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</si>
  <si>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</si>
  <si>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</si>
  <si>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</si>
  <si>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</si>
  <si>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</si>
  <si>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</si>
  <si>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</si>
  <si>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</si>
  <si>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</si>
  <si>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</si>
  <si>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</si>
  <si>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</si>
  <si>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</si>
  <si>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</si>
  <si>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</si>
  <si>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</si>
  <si>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</si>
  <si>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</si>
  <si>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</si>
  <si>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</si>
  <si>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</si>
  <si>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</si>
  <si>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</si>
  <si>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</si>
  <si>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</si>
  <si>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</si>
  <si>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</si>
  <si>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</si>
  <si>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</si>
  <si>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</si>
  <si>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</si>
  <si>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</si>
  <si>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</si>
  <si>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</si>
  <si>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</si>
  <si>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</si>
  <si>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</si>
  <si>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</si>
  <si>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</si>
  <si>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</si>
  <si>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</si>
  <si>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</si>
  <si>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</si>
  <si>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</si>
  <si>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</si>
  <si>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</si>
  <si>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</si>
  <si>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</si>
  <si>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</si>
  <si>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</si>
  <si>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</si>
  <si>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</si>
  <si>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</si>
  <si>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</si>
  <si>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</si>
  <si>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</si>
  <si>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</si>
  <si>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</si>
  <si>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</si>
  <si>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</si>
  <si>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</si>
  <si>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</si>
  <si>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</si>
  <si>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</si>
  <si>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</si>
  <si>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</si>
  <si>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</si>
  <si>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</si>
  <si>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</si>
  <si>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</si>
  <si>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</si>
  <si>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</si>
  <si>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</si>
  <si>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</si>
  <si>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</si>
  <si>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</si>
  <si>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</si>
  <si>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</si>
  <si>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</si>
  <si>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</si>
  <si>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</si>
  <si>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</si>
  <si>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</si>
  <si>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</si>
  <si>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</si>
  <si>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</si>
  <si>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</si>
  <si>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</si>
  <si>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</si>
  <si>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</si>
  <si>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</si>
  <si>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</si>
  <si>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</si>
  <si>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</si>
  <si>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</si>
  <si>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</si>
  <si>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</si>
  <si>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</si>
  <si>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</si>
  <si>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</si>
  <si>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</si>
  <si>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</si>
  <si>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</si>
  <si>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</si>
  <si>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</si>
  <si>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</si>
  <si>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</si>
  <si>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</si>
  <si>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</si>
  <si>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</si>
  <si>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</si>
  <si>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</si>
  <si>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</si>
  <si>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</si>
  <si>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</si>
  <si>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</si>
  <si>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</si>
  <si>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</si>
  <si>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</si>
  <si>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</si>
  <si>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</si>
  <si>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</si>
  <si>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</si>
  <si>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</si>
  <si>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</si>
  <si>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</si>
  <si>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</si>
  <si>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</si>
  <si>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</si>
  <si>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</si>
  <si>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</si>
  <si>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</si>
  <si>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</si>
  <si>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</si>
  <si>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</si>
  <si>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</si>
  <si>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</si>
  <si>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</si>
  <si>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</si>
  <si>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</si>
  <si>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</si>
  <si>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</si>
  <si>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</si>
  <si>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</si>
  <si>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</si>
  <si>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</si>
  <si>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</si>
  <si>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</si>
  <si>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</si>
  <si>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</si>
  <si>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</si>
  <si>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</si>
  <si>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</si>
  <si>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</si>
  <si>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</si>
  <si>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</si>
  <si>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</si>
  <si>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</si>
  <si>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</si>
  <si>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</si>
  <si>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</si>
  <si>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</si>
  <si>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</si>
  <si>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</si>
  <si>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</si>
  <si>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</si>
  <si>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</si>
  <si>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</si>
  <si>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</si>
  <si>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</si>
  <si>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</si>
  <si>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</si>
  <si>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</si>
  <si>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</si>
  <si>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</si>
  <si>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</si>
  <si>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</si>
  <si>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</si>
  <si>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</si>
  <si>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</si>
  <si>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</si>
  <si>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</si>
  <si>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</si>
  <si>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</si>
  <si>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</si>
  <si>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</si>
  <si>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</si>
  <si>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</si>
  <si>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</si>
  <si>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</si>
  <si>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</si>
  <si>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</si>
  <si>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</si>
  <si>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</si>
  <si>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</si>
  <si>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</si>
  <si>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</si>
  <si>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</si>
  <si>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</si>
  <si>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</si>
  <si>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</si>
  <si>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</si>
  <si>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</si>
  <si>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</si>
  <si>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</si>
  <si>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</si>
  <si>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</si>
  <si>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</si>
  <si>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</si>
  <si>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</si>
  <si>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</si>
  <si>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</si>
  <si>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</si>
  <si>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</si>
  <si>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</si>
  <si>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</si>
  <si>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</si>
  <si>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</si>
  <si>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</si>
  <si>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</si>
  <si>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</si>
  <si>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</si>
  <si>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</si>
  <si>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</si>
  <si>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</si>
  <si>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</si>
  <si>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</si>
  <si>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</si>
  <si>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</si>
  <si>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</si>
  <si>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</si>
  <si>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</si>
  <si>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</si>
  <si>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</si>
  <si>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</si>
  <si>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</si>
  <si>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</si>
  <si>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</si>
  <si>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</si>
  <si>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</si>
  <si>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</si>
  <si>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</si>
  <si>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</si>
  <si>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</si>
  <si>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</si>
  <si>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</si>
  <si>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</si>
  <si>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</si>
  <si>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</si>
  <si>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</si>
  <si>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</si>
  <si>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</si>
  <si>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</si>
  <si>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</si>
  <si>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</si>
  <si>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</si>
  <si>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</si>
  <si>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</si>
  <si>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</si>
  <si>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</si>
  <si>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</si>
  <si>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</si>
  <si>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</si>
  <si>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</si>
  <si>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</si>
  <si>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</si>
  <si>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</si>
  <si>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</si>
  <si>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</si>
  <si>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</si>
  <si>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</si>
  <si>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</si>
  <si>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</si>
  <si>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</si>
  <si>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</si>
  <si>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</si>
  <si>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</si>
  <si>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</si>
  <si>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</si>
  <si>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</si>
  <si>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</si>
  <si>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</si>
  <si>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</si>
  <si>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</si>
  <si>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</si>
  <si>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</si>
  <si>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</si>
  <si>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</si>
  <si>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</si>
  <si>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</si>
  <si>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</si>
  <si>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</si>
  <si>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</si>
  <si>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</si>
  <si>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</si>
  <si>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</si>
  <si>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</si>
  <si>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</si>
  <si>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</si>
  <si>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</si>
  <si>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</si>
  <si>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</si>
  <si>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</si>
  <si>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</si>
  <si>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</si>
  <si>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</si>
  <si>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</si>
  <si>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</si>
  <si>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</si>
  <si>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</si>
  <si>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</si>
  <si>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</si>
  <si>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</si>
  <si>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</si>
  <si>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</si>
  <si>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</si>
  <si>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</si>
  <si>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</si>
  <si>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</si>
  <si>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</si>
  <si>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</si>
  <si>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</si>
  <si>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</si>
  <si>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</si>
  <si>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</si>
  <si>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</si>
  <si>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</si>
  <si>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</si>
  <si>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</si>
  <si>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</si>
  <si>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</si>
  <si>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</si>
  <si>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</si>
  <si>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</si>
  <si>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</si>
  <si>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</si>
  <si>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</si>
  <si>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</si>
  <si>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</si>
  <si>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</si>
  <si>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</si>
  <si>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</si>
  <si>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</si>
  <si>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</si>
  <si>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</si>
  <si>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</si>
  <si>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</si>
  <si>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</si>
  <si>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</si>
  <si>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</si>
  <si>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</si>
  <si>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</si>
  <si>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</si>
  <si>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</si>
  <si>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</si>
  <si>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</si>
  <si>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</si>
  <si>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</si>
  <si>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</si>
  <si>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</si>
  <si>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</si>
  <si>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</si>
  <si>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</si>
  <si>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</si>
  <si>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</si>
  <si>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</si>
  <si>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</si>
  <si>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</si>
  <si>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</si>
  <si>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</si>
  <si>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</si>
  <si>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</si>
  <si>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</si>
  <si>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</si>
  <si>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</si>
  <si>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</si>
  <si>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</si>
  <si>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</si>
  <si>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</si>
  <si>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</si>
  <si>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</si>
  <si>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</si>
  <si>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</si>
  <si>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</si>
  <si>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</si>
  <si>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</si>
  <si>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</si>
  <si>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</si>
  <si>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</si>
  <si>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</si>
  <si>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</si>
  <si>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</si>
  <si>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</si>
  <si>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</si>
  <si>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</si>
  <si>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</si>
  <si>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</si>
  <si>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</si>
  <si>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</si>
  <si>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</si>
  <si>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</si>
  <si>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</si>
  <si>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</si>
  <si>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</si>
  <si>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</si>
  <si>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</si>
  <si>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</si>
  <si>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</si>
  <si>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</si>
  <si>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</si>
  <si>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</si>
  <si>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</si>
  <si>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</si>
  <si>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</si>
  <si>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</si>
  <si>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</si>
  <si>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</si>
  <si>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</si>
  <si>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</si>
  <si>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</si>
  <si>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</si>
  <si>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</si>
  <si>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</si>
  <si>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</si>
  <si>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</si>
  <si>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</si>
  <si>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</si>
  <si>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</si>
  <si>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</si>
  <si>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</si>
  <si>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</si>
  <si>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</si>
  <si>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</si>
  <si>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</si>
  <si>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</si>
  <si>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</si>
  <si>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</si>
  <si>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</si>
  <si>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</si>
  <si>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</si>
  <si>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</si>
  <si>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</si>
  <si>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</si>
  <si>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</si>
  <si>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</si>
  <si>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</si>
  <si>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</si>
  <si>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</si>
  <si>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</si>
  <si>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</si>
  <si>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</si>
  <si>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</si>
  <si>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</si>
  <si>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</si>
  <si>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</si>
  <si>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</si>
  <si>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</si>
  <si>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</si>
  <si>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</si>
  <si>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</si>
  <si>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</si>
  <si>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</si>
  <si>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</si>
  <si>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</si>
  <si>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</si>
  <si>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</si>
  <si>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</si>
  <si>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</si>
  <si>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</si>
  <si>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</si>
  <si>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</si>
  <si>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</si>
  <si>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</si>
  <si>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</si>
  <si>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</si>
  <si>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</si>
  <si>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</si>
  <si>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</si>
  <si>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</si>
  <si>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</si>
  <si>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</si>
  <si>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</si>
  <si>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</si>
  <si>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</si>
  <si>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</si>
  <si>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</si>
  <si>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</si>
  <si>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</si>
  <si>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</si>
  <si>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</si>
  <si>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</si>
  <si>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</si>
  <si>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</si>
  <si>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</si>
  <si>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</si>
  <si>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</si>
  <si>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</si>
  <si>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</si>
  <si>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</si>
  <si>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</si>
  <si>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</si>
  <si>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</si>
  <si>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</si>
  <si>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</si>
  <si>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</si>
  <si>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</si>
  <si>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</si>
  <si>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</si>
  <si>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</si>
  <si>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</si>
  <si>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</si>
  <si>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</si>
  <si>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</si>
  <si>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</si>
  <si>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</si>
  <si>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</si>
  <si>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</si>
  <si>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</si>
  <si>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</si>
  <si>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</si>
  <si>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</si>
  <si>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</si>
  <si>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</si>
  <si>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</si>
  <si>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</si>
  <si>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</si>
  <si>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</si>
  <si>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</si>
  <si>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</si>
  <si>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</si>
  <si>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</si>
  <si>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</si>
  <si>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</si>
  <si>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</si>
  <si>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</si>
  <si>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</si>
  <si>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</si>
  <si>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</si>
  <si>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</si>
  <si>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</si>
  <si>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</si>
  <si>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</si>
  <si>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</si>
  <si>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</si>
  <si>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</si>
  <si>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</si>
  <si>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</si>
  <si>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</si>
  <si>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</si>
  <si>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</si>
  <si>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</si>
  <si>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</si>
  <si>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</si>
  <si>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</si>
  <si>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</si>
  <si>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</si>
  <si>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</si>
  <si>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</si>
  <si>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</si>
  <si>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</si>
  <si>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</si>
  <si>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</si>
  <si>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</si>
  <si>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</si>
  <si>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</si>
  <si>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</si>
  <si>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</si>
  <si>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</si>
  <si>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</si>
  <si>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</si>
  <si>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</si>
  <si>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</si>
  <si>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</si>
  <si>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</si>
  <si>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</si>
  <si>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</si>
  <si>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</si>
  <si>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</si>
  <si>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</si>
  <si>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</si>
  <si>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</si>
  <si>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</si>
  <si>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</si>
  <si>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</si>
  <si>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</si>
  <si>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</si>
  <si>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</si>
  <si>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</si>
  <si>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</si>
  <si>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</si>
  <si>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</si>
  <si>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</si>
  <si>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</si>
  <si>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</si>
  <si>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</si>
  <si>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</si>
  <si>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</si>
  <si>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</si>
  <si>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</si>
  <si>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</si>
  <si>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</si>
  <si>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</si>
  <si>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</si>
  <si>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</si>
  <si>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</si>
  <si>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</si>
  <si>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</si>
  <si>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</si>
  <si>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</si>
  <si>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</si>
  <si>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</si>
  <si>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</si>
  <si>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</si>
  <si>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</si>
  <si>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</si>
  <si>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</si>
  <si>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</si>
  <si>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</si>
  <si>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</si>
  <si>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</si>
  <si>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</si>
  <si>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</si>
  <si>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</si>
  <si>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</si>
  <si>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</si>
  <si>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</si>
  <si>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</si>
  <si>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</si>
  <si>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</si>
  <si>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</si>
  <si>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</si>
  <si>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</si>
  <si>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</si>
  <si>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</si>
  <si>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</si>
  <si>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</si>
  <si>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</si>
  <si>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</si>
  <si>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</si>
  <si>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</si>
  <si>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</si>
  <si>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</si>
  <si>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</si>
  <si>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</si>
  <si>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</si>
  <si>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</si>
  <si>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</si>
  <si>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</si>
  <si>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</si>
  <si>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</si>
  <si>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</si>
  <si>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</si>
  <si>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</si>
  <si>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</si>
  <si>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</si>
  <si>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</si>
  <si>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</si>
  <si>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</si>
  <si>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</si>
  <si>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</si>
  <si>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</si>
  <si>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</si>
  <si>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</si>
  <si>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</si>
  <si>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</si>
  <si>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</si>
  <si>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</si>
  <si>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</si>
  <si>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</si>
  <si>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</si>
  <si>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</si>
  <si>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</si>
  <si>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</si>
  <si>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</si>
  <si>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</si>
  <si>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</si>
  <si>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</si>
  <si>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</si>
  <si>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</si>
  <si>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</si>
  <si>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</si>
  <si>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</si>
  <si>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</si>
  <si>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</si>
  <si>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</si>
  <si>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</si>
  <si>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</si>
  <si>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</si>
  <si>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</si>
  <si>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</si>
  <si>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</si>
  <si>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</si>
  <si>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</si>
  <si>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</si>
  <si>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</si>
  <si>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</si>
  <si>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</si>
  <si>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</si>
  <si>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</si>
  <si>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</si>
  <si>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</si>
  <si>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</si>
  <si>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</si>
  <si>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</si>
  <si>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</si>
  <si>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</si>
  <si>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</si>
  <si>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</si>
  <si>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</si>
  <si>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</si>
  <si>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</si>
  <si>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</si>
  <si>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</si>
  <si>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</si>
  <si>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</si>
  <si>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</si>
  <si>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</si>
  <si>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</si>
  <si>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</si>
  <si>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</si>
  <si>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</si>
  <si>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</si>
  <si>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</si>
  <si>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</si>
  <si>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</si>
  <si>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</si>
  <si>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</si>
  <si>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</si>
  <si>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</si>
  <si>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</si>
  <si>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</si>
  <si>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</si>
  <si>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</si>
  <si>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</si>
  <si>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</si>
  <si>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</si>
  <si>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</si>
  <si>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</si>
  <si>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</si>
  <si>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</si>
  <si>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</si>
  <si>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</si>
  <si>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</si>
  <si>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</si>
  <si>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</si>
  <si>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</si>
  <si>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</si>
  <si>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</si>
  <si>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</si>
  <si>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</si>
  <si>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</si>
  <si>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</si>
  <si>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</si>
  <si>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</si>
  <si>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</si>
  <si>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</si>
  <si>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</si>
  <si>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</si>
  <si>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</si>
  <si>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</si>
  <si>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</si>
  <si>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</si>
  <si>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</si>
  <si>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</si>
  <si>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</si>
  <si>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</si>
  <si>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</si>
  <si>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</si>
  <si>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</si>
  <si>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</si>
  <si>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</si>
  <si>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</si>
  <si>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</si>
  <si>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</si>
  <si>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</si>
  <si>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</si>
  <si>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</si>
  <si>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</si>
  <si>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</si>
  <si>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</si>
  <si>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</si>
  <si>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</si>
  <si>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</si>
  <si>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</si>
  <si>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</si>
  <si>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</si>
  <si>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</si>
  <si>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</si>
  <si>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</si>
  <si>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</si>
  <si>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</si>
  <si>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</si>
  <si>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</si>
  <si>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</si>
  <si>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</si>
  <si>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</si>
  <si>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</si>
  <si>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</si>
  <si>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</si>
  <si>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</si>
  <si>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</si>
  <si>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</si>
  <si>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</si>
  <si>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</si>
  <si>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</si>
  <si>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</si>
  <si>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</si>
  <si>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</si>
  <si>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</si>
  <si>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</si>
  <si>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</si>
  <si>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</si>
  <si>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</si>
  <si>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</si>
  <si>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</si>
  <si>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</si>
  <si>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</si>
  <si>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</si>
  <si>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</si>
  <si>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</si>
  <si>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</si>
  <si>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</si>
  <si>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</si>
  <si>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</si>
  <si>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</si>
  <si>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</si>
  <si>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</si>
  <si>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</si>
  <si>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</si>
  <si>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</si>
  <si>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</si>
  <si>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</si>
  <si>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</si>
  <si>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</si>
  <si>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</si>
  <si>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</si>
  <si>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</si>
  <si>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</si>
  <si>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</si>
  <si>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</si>
  <si>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</si>
  <si>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</si>
  <si>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</si>
  <si>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</si>
  <si>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</si>
  <si>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</si>
  <si>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</si>
  <si>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</si>
  <si>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</si>
  <si>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</si>
  <si>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</si>
  <si>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</si>
  <si>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</si>
  <si>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</si>
  <si>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</si>
  <si>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</si>
  <si>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</si>
  <si>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</si>
  <si>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</si>
  <si>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</si>
  <si>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</si>
  <si>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</si>
  <si>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</si>
  <si>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</si>
  <si>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</si>
  <si>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</si>
  <si>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</si>
  <si>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</si>
  <si>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</si>
  <si>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</si>
  <si>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</si>
  <si>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</si>
  <si>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</si>
  <si>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</si>
  <si>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</si>
  <si>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</si>
  <si>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</si>
  <si>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</si>
  <si>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</si>
  <si>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</si>
  <si>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</si>
  <si>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</si>
  <si>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</si>
  <si>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</si>
  <si>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</si>
  <si>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</si>
  <si>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</si>
  <si>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</si>
  <si>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</si>
  <si>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</si>
  <si>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</si>
  <si>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</si>
  <si>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</si>
  <si>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</si>
  <si>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</si>
  <si>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</si>
  <si>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</si>
  <si>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</si>
  <si>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</si>
  <si>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</si>
  <si>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</si>
  <si>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</si>
  <si>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</si>
  <si>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</si>
  <si>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</si>
  <si>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</si>
  <si>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</si>
  <si>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</si>
  <si>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</si>
  <si>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</si>
  <si>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</si>
  <si>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</si>
  <si>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</si>
  <si>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</si>
  <si>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</si>
  <si>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</si>
  <si>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</si>
  <si>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</si>
  <si>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</si>
  <si>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</si>
  <si>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</si>
  <si>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</si>
  <si>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</si>
  <si>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</si>
  <si>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</si>
  <si>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</si>
  <si>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</si>
  <si>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</si>
  <si>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</si>
  <si>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</si>
  <si>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</si>
  <si>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</si>
  <si>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</si>
  <si>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</si>
  <si>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</si>
  <si>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</si>
  <si>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</si>
  <si>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</si>
  <si>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</si>
  <si>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</si>
  <si>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</si>
  <si>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</si>
  <si>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</si>
  <si>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</si>
  <si>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</si>
  <si>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</si>
  <si>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</si>
  <si>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</si>
  <si>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</si>
  <si>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</si>
  <si>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</si>
  <si>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</si>
  <si>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</si>
  <si>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</si>
  <si>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</si>
  <si>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</si>
  <si>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</si>
  <si>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</si>
  <si>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</si>
  <si>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</si>
  <si>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</si>
  <si>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</si>
  <si>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</si>
  <si>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</si>
  <si>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</si>
  <si>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</si>
  <si>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</si>
  <si>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</si>
  <si>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</si>
  <si>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</si>
  <si>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</si>
  <si>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</si>
  <si>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</si>
  <si>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</si>
  <si>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</si>
  <si>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</si>
  <si>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</si>
  <si>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</si>
  <si>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</si>
  <si>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</si>
  <si>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</si>
  <si>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</si>
  <si>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</si>
  <si>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</si>
  <si>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</si>
  <si>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</si>
  <si>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</si>
  <si>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</si>
  <si>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</si>
  <si>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</si>
  <si>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</si>
  <si>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</si>
  <si>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</si>
  <si>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</si>
  <si>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</si>
  <si>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</si>
  <si>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</si>
  <si>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</si>
  <si>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</si>
  <si>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</si>
  <si>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</si>
  <si>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</si>
  <si>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</si>
  <si>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</si>
  <si>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</si>
  <si>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</si>
  <si>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</si>
  <si>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</si>
  <si>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</si>
  <si>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</si>
  <si>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</si>
  <si>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</si>
  <si>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</si>
  <si>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</si>
  <si>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</si>
  <si>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</si>
  <si>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</si>
  <si>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</si>
  <si>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</si>
  <si>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</si>
  <si>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</si>
  <si>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</si>
  <si>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</si>
  <si>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</si>
  <si>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</si>
  <si>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</si>
  <si>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</si>
  <si>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</si>
  <si>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</si>
  <si>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</si>
  <si>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</si>
  <si>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</si>
  <si>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</si>
  <si>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</si>
  <si>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</si>
  <si>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</si>
  <si>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</si>
  <si>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</si>
  <si>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</si>
  <si>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</si>
  <si>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</si>
  <si>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</si>
  <si>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</si>
  <si>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</si>
  <si>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</si>
  <si>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</si>
  <si>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</si>
  <si>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</si>
  <si>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</si>
  <si>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</si>
  <si>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</si>
  <si>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</si>
  <si>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</si>
  <si>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</si>
  <si>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</si>
  <si>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</si>
  <si>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</si>
  <si>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</si>
  <si>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</si>
  <si>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</si>
  <si>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</si>
  <si>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</si>
  <si>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</si>
  <si>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</si>
  <si>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</si>
  <si>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</si>
  <si>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</si>
  <si>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</si>
  <si>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</si>
  <si>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</si>
  <si>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</si>
  <si>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</si>
  <si>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</si>
  <si>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</si>
  <si>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</si>
  <si>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</si>
  <si>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</si>
  <si>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</si>
  <si>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</si>
  <si>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</si>
  <si>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</si>
  <si>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</si>
  <si>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</si>
  <si>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</si>
  <si>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</si>
  <si>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</si>
  <si>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</si>
  <si>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</si>
  <si>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</si>
  <si>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</si>
  <si>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</si>
  <si>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</si>
  <si>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</si>
  <si>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</si>
  <si>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</si>
  <si>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</si>
  <si>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</si>
  <si>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</si>
  <si>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</si>
  <si>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</si>
  <si>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</si>
  <si>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</si>
  <si>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</si>
  <si>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</si>
  <si>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</si>
  <si>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</si>
  <si>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</si>
  <si>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</si>
  <si>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</si>
  <si>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</si>
  <si>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</si>
  <si>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</si>
  <si>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</si>
  <si>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</si>
  <si>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</si>
  <si>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</si>
  <si>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</si>
  <si>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</si>
  <si>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</si>
  <si>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</si>
  <si>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</si>
  <si>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</si>
  <si>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</si>
  <si>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</si>
  <si>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</si>
  <si>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</si>
  <si>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</si>
  <si>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</si>
  <si>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</si>
  <si>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</si>
  <si>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</si>
  <si>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</si>
  <si>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</si>
  <si>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</si>
  <si>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</si>
  <si>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</si>
  <si>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</si>
  <si>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</si>
  <si>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</si>
  <si>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</si>
  <si>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</si>
  <si>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</si>
  <si>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</si>
  <si>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</si>
  <si>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</si>
  <si>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</si>
  <si>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</si>
  <si>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</si>
  <si>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</si>
  <si>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</si>
  <si>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</si>
  <si>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</si>
  <si>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</si>
  <si>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</si>
  <si>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</si>
  <si>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</si>
  <si>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</si>
  <si>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</si>
  <si>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</si>
  <si>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</si>
  <si>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</si>
  <si>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</si>
  <si>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</si>
  <si>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</si>
  <si>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</si>
  <si>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</si>
  <si>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</si>
  <si>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</si>
  <si>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</si>
  <si>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</si>
  <si>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</si>
  <si>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</si>
  <si>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</si>
  <si>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</si>
  <si>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</si>
  <si>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</si>
  <si>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</si>
  <si>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</si>
  <si>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</si>
  <si>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</si>
  <si>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</si>
  <si>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</si>
  <si>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</si>
  <si>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</si>
  <si>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</si>
  <si>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</si>
  <si>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</si>
  <si>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</si>
  <si>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</si>
  <si>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</si>
  <si>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</si>
  <si>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</si>
  <si>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</si>
  <si>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</si>
  <si>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</si>
  <si>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</si>
  <si>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</si>
  <si>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</si>
  <si>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</si>
  <si>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</si>
  <si>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</si>
  <si>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</si>
  <si>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</si>
  <si>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</si>
  <si>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</si>
  <si>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</si>
  <si>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</si>
  <si>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</si>
  <si>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</si>
  <si>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</si>
  <si>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</si>
  <si>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</si>
  <si>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</si>
  <si>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</si>
  <si>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</si>
  <si>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</si>
  <si>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</si>
  <si>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</si>
  <si>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</si>
  <si>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</si>
  <si>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</si>
  <si>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</si>
  <si>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</si>
  <si>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</si>
  <si>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</si>
  <si>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</si>
  <si>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</si>
  <si>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</si>
  <si>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</si>
  <si>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</si>
  <si>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</si>
  <si>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</si>
  <si>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</si>
  <si>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</si>
  <si>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</si>
  <si>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</si>
  <si>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</si>
  <si>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</si>
  <si>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</si>
  <si>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</si>
  <si>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</si>
  <si>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</si>
  <si>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</si>
  <si>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</si>
  <si>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</si>
  <si>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</si>
  <si>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</si>
  <si>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</si>
  <si>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</si>
  <si>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</si>
  <si>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</si>
  <si>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</si>
  <si>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</si>
  <si>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</si>
  <si>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</si>
  <si>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</si>
  <si>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</si>
  <si>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</si>
  <si>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</si>
  <si>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</si>
  <si>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</si>
  <si>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</si>
  <si>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</si>
  <si>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</si>
  <si>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</si>
  <si>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</si>
  <si>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</si>
  <si>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</si>
  <si>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</si>
  <si>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</si>
  <si>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</si>
  <si>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</si>
  <si>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</si>
  <si>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</si>
  <si>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</si>
  <si>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</si>
  <si>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</si>
  <si>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</si>
  <si>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</si>
  <si>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</si>
  <si>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</si>
  <si>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</si>
  <si>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</si>
  <si>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</si>
  <si>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</si>
  <si>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</si>
  <si>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</si>
  <si>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</si>
  <si>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</si>
  <si>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</si>
  <si>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</si>
  <si>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</si>
  <si>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</si>
  <si>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</si>
  <si>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</si>
  <si>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</si>
  <si>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</si>
  <si>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</si>
  <si>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</si>
  <si>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</si>
  <si>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</si>
  <si>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</si>
  <si>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</si>
  <si>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</si>
  <si>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</si>
  <si>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</si>
  <si>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</si>
  <si>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</si>
  <si>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</si>
  <si>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</si>
  <si>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</si>
  <si>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</si>
  <si>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</si>
  <si>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</si>
  <si>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</si>
  <si>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</si>
  <si>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</si>
  <si>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</si>
  <si>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</si>
  <si>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</si>
  <si>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</si>
  <si>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</si>
  <si>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</si>
  <si>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</si>
  <si>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</si>
  <si>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</si>
  <si>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</si>
  <si>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</si>
  <si>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</si>
  <si>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</si>
  <si>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</si>
  <si>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</si>
  <si>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</si>
  <si>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</si>
  <si>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</si>
  <si>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</si>
  <si>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</si>
  <si>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</si>
  <si>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</si>
  <si>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</si>
  <si>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</si>
  <si>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</si>
  <si>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</si>
  <si>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</si>
  <si>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</si>
  <si>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</si>
  <si>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</si>
  <si>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</si>
  <si>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</si>
  <si>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</si>
  <si>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</si>
  <si>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</si>
  <si>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</si>
  <si>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</si>
  <si>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</si>
  <si>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</si>
  <si>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</si>
  <si>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</si>
  <si>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</si>
  <si>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</si>
  <si>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</si>
  <si>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</si>
  <si>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</si>
  <si>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</si>
  <si>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</si>
  <si>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</si>
  <si>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</si>
  <si>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</si>
  <si>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</si>
  <si>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</si>
  <si>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</si>
  <si>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</si>
  <si>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</si>
  <si>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</si>
  <si>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</si>
  <si>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</si>
  <si>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</si>
  <si>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</si>
  <si>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</si>
  <si>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</si>
  <si>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</si>
  <si>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</si>
  <si>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</si>
  <si>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</si>
  <si>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</si>
  <si>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</si>
  <si>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</si>
  <si>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</si>
  <si>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</si>
  <si>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</si>
  <si>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</si>
  <si>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</si>
  <si>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</si>
  <si>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</si>
  <si>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</si>
  <si>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</si>
  <si>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</si>
  <si>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</si>
  <si>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</si>
  <si>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</si>
  <si>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</si>
  <si>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</si>
  <si>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</si>
  <si>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</si>
  <si>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</si>
  <si>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</si>
  <si>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</si>
  <si>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</si>
  <si>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</si>
  <si>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</si>
  <si>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</si>
  <si>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</si>
  <si>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</si>
  <si>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</si>
  <si>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</si>
  <si>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</si>
  <si>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</si>
  <si>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</si>
  <si>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</si>
  <si>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</si>
  <si>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</si>
  <si>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</si>
  <si>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</si>
  <si>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</si>
  <si>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</si>
  <si>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</si>
  <si>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</si>
  <si>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</si>
  <si>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</si>
  <si>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</si>
  <si>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</si>
  <si>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</si>
  <si>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</si>
  <si>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</si>
  <si>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</si>
  <si>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</si>
  <si>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</si>
  <si>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</si>
  <si>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</si>
  <si>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</si>
  <si>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</si>
  <si>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</si>
  <si>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</si>
  <si>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</si>
  <si>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</si>
  <si>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</si>
  <si>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</si>
  <si>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</si>
  <si>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</si>
  <si>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</si>
  <si>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</si>
  <si>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</si>
  <si>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</si>
  <si>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</si>
  <si>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</si>
  <si>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</si>
  <si>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</si>
  <si>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</si>
  <si>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</si>
  <si>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</si>
  <si>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</si>
  <si>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</si>
  <si>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</si>
  <si>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</si>
  <si>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</si>
  <si>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</si>
  <si>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</si>
  <si>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</si>
  <si>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</si>
  <si>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</si>
  <si>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</si>
  <si>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</si>
  <si>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</si>
  <si>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</si>
  <si>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</si>
  <si>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</si>
  <si>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</si>
  <si>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</si>
  <si>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</si>
  <si>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</si>
  <si>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</si>
  <si>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</si>
  <si>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</si>
  <si>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</si>
  <si>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</si>
  <si>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</si>
  <si>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</si>
  <si>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</si>
  <si>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</si>
  <si>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</si>
  <si>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</si>
  <si>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</si>
  <si>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</si>
  <si>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</si>
  <si>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</si>
  <si>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</si>
  <si>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</si>
  <si>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</si>
  <si>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</si>
  <si>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</si>
  <si>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</si>
  <si>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</si>
  <si>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</si>
  <si>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</si>
  <si>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</si>
  <si>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</si>
  <si>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</si>
  <si>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</si>
  <si>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</si>
  <si>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</si>
  <si>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</si>
  <si>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</si>
  <si>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</si>
  <si>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</si>
  <si>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</si>
  <si>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</si>
  <si>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</si>
  <si>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</si>
  <si>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</si>
  <si>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</si>
  <si>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</si>
  <si>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</si>
  <si>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</si>
  <si>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</si>
  <si>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</si>
  <si>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</si>
  <si>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</si>
  <si>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</si>
  <si>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</si>
  <si>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</si>
  <si>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</si>
  <si>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</si>
  <si>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</si>
  <si>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</si>
  <si>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</si>
  <si>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</si>
  <si>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</si>
  <si>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</si>
  <si>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</si>
  <si>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</si>
  <si>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</si>
  <si>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</si>
  <si>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</si>
  <si>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</si>
  <si>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</si>
  <si>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</si>
  <si>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</si>
  <si>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</si>
  <si>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</si>
  <si>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</si>
  <si>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</si>
  <si>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</si>
  <si>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</si>
  <si>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</si>
  <si>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</si>
  <si>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</si>
  <si>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</si>
  <si>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</si>
  <si>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</si>
  <si>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</si>
  <si>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</si>
  <si>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</si>
  <si>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</si>
  <si>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</si>
  <si>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</si>
  <si>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</si>
  <si>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</si>
  <si>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</si>
  <si>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</si>
  <si>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</si>
  <si>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</si>
  <si>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</si>
  <si>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</si>
  <si>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</si>
  <si>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</si>
  <si>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</si>
  <si>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</si>
  <si>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</si>
  <si>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</si>
  <si>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</si>
  <si>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</si>
  <si>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</si>
  <si>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</si>
  <si>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</si>
  <si>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</si>
  <si>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</si>
  <si>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</si>
  <si>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</si>
  <si>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</si>
  <si>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</si>
  <si>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</si>
  <si>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</si>
  <si>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</si>
  <si>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</si>
  <si>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</si>
  <si>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</si>
  <si>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</si>
  <si>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</si>
  <si>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</si>
  <si>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</si>
  <si>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</si>
  <si>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</si>
  <si>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</si>
  <si>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</si>
  <si>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</si>
  <si>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</si>
  <si>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</si>
  <si>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</si>
  <si>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</si>
  <si>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</si>
  <si>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</si>
  <si>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</si>
  <si>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</si>
  <si>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</si>
  <si>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</si>
  <si>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</si>
  <si>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</si>
  <si>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</si>
  <si>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</si>
  <si>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</si>
  <si>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</si>
  <si>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</si>
  <si>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</si>
  <si>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</si>
  <si>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</si>
  <si>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</si>
  <si>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</si>
  <si>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</si>
  <si>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</si>
  <si>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</si>
  <si>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</si>
  <si>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</si>
  <si>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</si>
  <si>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</si>
  <si>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</si>
  <si>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</si>
  <si>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</si>
  <si>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</si>
  <si>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</si>
  <si>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</si>
  <si>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</si>
  <si>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</si>
  <si>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</si>
  <si>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</si>
  <si>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</si>
  <si>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</si>
  <si>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</si>
  <si>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</si>
  <si>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</si>
  <si>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</si>
  <si>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</si>
  <si>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</si>
  <si>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</si>
  <si>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</si>
  <si>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</si>
  <si>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</si>
  <si>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</si>
  <si>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</si>
  <si>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</si>
  <si>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</si>
  <si>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</si>
  <si>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</si>
  <si>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</si>
  <si>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</si>
  <si>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</si>
  <si>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</si>
  <si>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</si>
  <si>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</si>
  <si>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</si>
  <si>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</si>
  <si>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</si>
  <si>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</si>
  <si>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</si>
  <si>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</si>
  <si>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</si>
  <si>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</si>
  <si>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</si>
  <si>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</si>
  <si>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</si>
  <si>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</si>
  <si>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</si>
  <si>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</si>
  <si>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</si>
  <si>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</si>
  <si>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</si>
  <si>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</si>
  <si>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</si>
  <si>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</si>
  <si>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</si>
  <si>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</si>
  <si>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</si>
  <si>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</si>
  <si>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</si>
  <si>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</si>
  <si>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</si>
  <si>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</si>
  <si>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</si>
  <si>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</si>
  <si>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</si>
  <si>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</si>
  <si>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</si>
  <si>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</si>
  <si>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</si>
  <si>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</si>
  <si>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</si>
  <si>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</si>
  <si>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</si>
  <si>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</si>
  <si>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</si>
  <si>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</si>
  <si>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</si>
  <si>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</si>
  <si>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</si>
  <si>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</si>
  <si>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</si>
  <si>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</si>
  <si>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</si>
  <si>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</si>
  <si>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</si>
  <si>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</si>
  <si>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</si>
  <si>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</si>
  <si>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</si>
  <si>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</si>
  <si>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</si>
  <si>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</si>
  <si>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</si>
  <si>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</si>
  <si>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</si>
  <si>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</si>
  <si>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</si>
  <si>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</si>
  <si>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</si>
  <si>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</si>
  <si>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</si>
  <si>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</si>
  <si>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</si>
  <si>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</si>
  <si>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</si>
  <si>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</si>
  <si>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</si>
  <si>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</si>
  <si>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</si>
  <si>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</si>
  <si>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</si>
  <si>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</si>
  <si>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</si>
  <si>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</si>
  <si>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</si>
  <si>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</si>
  <si>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</si>
  <si>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</si>
  <si>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</si>
  <si>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</si>
  <si>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</si>
  <si>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</si>
  <si>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</si>
  <si>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</si>
  <si>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</si>
  <si>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</si>
  <si>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</si>
  <si>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</si>
  <si>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</si>
  <si>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</si>
  <si>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</si>
  <si>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</si>
  <si>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</si>
  <si>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</si>
  <si>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</si>
  <si>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</si>
  <si>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</si>
  <si>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</si>
  <si>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</si>
  <si>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</si>
  <si>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</si>
  <si>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</si>
  <si>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</si>
  <si>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</si>
  <si>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</si>
  <si>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</si>
  <si>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</si>
  <si>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</si>
  <si>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</si>
  <si>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</si>
  <si>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</si>
  <si>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</si>
  <si>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</si>
  <si>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</si>
  <si>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</si>
  <si>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</si>
  <si>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</si>
  <si>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</si>
  <si>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</si>
  <si>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</si>
  <si>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</si>
  <si>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</si>
  <si>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</si>
  <si>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</si>
  <si>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</si>
  <si>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</si>
  <si>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</si>
  <si>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</si>
  <si>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</si>
  <si>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</si>
  <si>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</si>
  <si>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</si>
  <si>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</si>
  <si>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</si>
  <si>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</si>
  <si>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</si>
  <si>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</si>
  <si>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</si>
  <si>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</si>
  <si>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</si>
  <si>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</si>
  <si>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</si>
  <si>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</si>
  <si>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</si>
  <si>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</si>
  <si>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</si>
  <si>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</si>
  <si>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</si>
  <si>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</si>
  <si>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</si>
  <si>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</si>
  <si>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</si>
  <si>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</si>
  <si>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</si>
  <si>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</si>
  <si>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</si>
  <si>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</si>
  <si>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</si>
  <si>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</si>
  <si>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</si>
  <si>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</si>
  <si>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</si>
  <si>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</si>
  <si>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</si>
  <si>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</si>
  <si>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</si>
  <si>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</si>
  <si>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</si>
  <si>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</si>
  <si>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</si>
  <si>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</si>
  <si>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</si>
  <si>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</si>
  <si>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</si>
  <si>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</si>
  <si>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</si>
  <si>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</si>
  <si>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</si>
  <si>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</si>
  <si>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</si>
  <si>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</si>
  <si>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</si>
  <si>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</si>
  <si>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</si>
  <si>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</si>
  <si>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</si>
  <si>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</si>
  <si>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</si>
  <si>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</si>
  <si>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</si>
  <si>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</si>
  <si>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</si>
  <si>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</si>
  <si>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</si>
  <si>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</si>
  <si>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</si>
  <si>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</si>
  <si>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</si>
  <si>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</si>
  <si>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</si>
  <si>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</si>
  <si>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</si>
  <si>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</si>
  <si>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</si>
  <si>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</si>
  <si>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</si>
  <si>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</si>
  <si>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</si>
  <si>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</si>
  <si>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</si>
  <si>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</si>
  <si>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</si>
  <si>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</si>
  <si>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</si>
  <si>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</si>
  <si>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</si>
  <si>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</si>
  <si>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</si>
  <si>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</si>
  <si>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</si>
  <si>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</si>
  <si>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</si>
  <si>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</si>
  <si>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</si>
  <si>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</si>
  <si>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</si>
  <si>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</si>
  <si>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</si>
  <si>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</si>
  <si>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</si>
  <si>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</si>
  <si>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</si>
  <si>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</si>
  <si>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</si>
  <si>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</si>
  <si>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</si>
  <si>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</si>
  <si>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</si>
  <si>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</si>
  <si>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</si>
  <si>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</si>
  <si>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</si>
  <si>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</si>
  <si>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</si>
  <si>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</si>
  <si>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</si>
  <si>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</si>
  <si>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</si>
  <si>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</si>
  <si>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</si>
  <si>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</si>
  <si>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</si>
  <si>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</si>
  <si>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</si>
  <si>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</si>
  <si>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</si>
  <si>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</si>
  <si>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</si>
  <si>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</si>
  <si>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</si>
  <si>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</si>
  <si>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</si>
  <si>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</si>
  <si>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</si>
  <si>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</si>
  <si>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</si>
  <si>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</si>
  <si>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</si>
  <si>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</si>
  <si>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</si>
  <si>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</si>
  <si>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</si>
  <si>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</si>
  <si>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</si>
  <si>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</si>
  <si>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</si>
  <si>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</si>
  <si>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</si>
  <si>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</si>
  <si>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</si>
  <si>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</si>
  <si>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</si>
  <si>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</si>
  <si>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</si>
  <si>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</si>
  <si>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</si>
  <si>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</si>
  <si>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</si>
  <si>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</si>
  <si>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</si>
  <si>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</si>
  <si>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</si>
  <si>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</si>
  <si>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</si>
  <si>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</si>
  <si>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</si>
  <si>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</si>
  <si>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</si>
  <si>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</si>
  <si>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</si>
  <si>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</si>
  <si>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</si>
  <si>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</si>
  <si>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</si>
  <si>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</si>
  <si>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</si>
  <si>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</si>
  <si>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</si>
  <si>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</si>
  <si>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</si>
  <si>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</si>
  <si>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</si>
  <si>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</si>
  <si>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</si>
  <si>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</si>
  <si>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</si>
  <si>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</si>
  <si>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</si>
  <si>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</si>
  <si>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</si>
  <si>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</si>
  <si>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</si>
  <si>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</si>
  <si>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</si>
  <si>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</si>
  <si>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</si>
  <si>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</si>
  <si>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</si>
  <si>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</si>
  <si>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</si>
  <si>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</si>
  <si>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</si>
  <si>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</si>
  <si>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</si>
  <si>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</si>
  <si>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</si>
  <si>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</si>
  <si>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</si>
  <si>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</si>
  <si>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</si>
  <si>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</si>
  <si>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</si>
  <si>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</si>
  <si>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</si>
  <si>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</si>
  <si>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</si>
  <si>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</si>
  <si>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</si>
  <si>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</si>
  <si>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</si>
  <si>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</si>
  <si>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</si>
  <si>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</si>
  <si>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</si>
  <si>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</si>
  <si>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</si>
  <si>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</si>
  <si>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</si>
  <si>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</si>
  <si>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</si>
  <si>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</si>
  <si>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</si>
  <si>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</si>
  <si>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</si>
  <si>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</si>
  <si>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</si>
  <si>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</si>
  <si>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</si>
  <si>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</si>
  <si>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</si>
  <si>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</si>
  <si>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</si>
  <si>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</si>
  <si>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</si>
  <si>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</si>
  <si>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</si>
  <si>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</si>
  <si>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</si>
  <si>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</si>
  <si>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</si>
  <si>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</si>
  <si>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</si>
  <si>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</si>
  <si>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</si>
  <si>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</si>
  <si>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</si>
  <si>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</si>
  <si>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</si>
  <si>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</si>
  <si>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</si>
  <si>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</si>
  <si>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</si>
  <si>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</si>
  <si>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</si>
  <si>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</si>
  <si>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</si>
  <si>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</si>
  <si>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</si>
  <si>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</si>
  <si>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</si>
  <si>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</si>
  <si>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</si>
  <si>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</si>
  <si>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</si>
  <si>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</si>
  <si>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</si>
  <si>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</si>
  <si>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</si>
  <si>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</si>
  <si>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</si>
  <si>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</si>
  <si>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</si>
  <si>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</si>
  <si>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</si>
  <si>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</si>
  <si>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</si>
  <si>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</si>
  <si>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</si>
  <si>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</si>
  <si>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</si>
  <si>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</si>
  <si>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</si>
  <si>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</si>
  <si>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</si>
  <si>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</si>
  <si>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</si>
  <si>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</si>
  <si>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</si>
  <si>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</si>
  <si>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</si>
  <si>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</si>
  <si>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</si>
  <si>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</si>
  <si>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</si>
  <si>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</si>
  <si>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</si>
  <si>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</si>
  <si>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</si>
  <si>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</si>
  <si>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</si>
  <si>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</si>
  <si>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</si>
  <si>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</si>
  <si>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</si>
  <si>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</si>
  <si>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</si>
  <si>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</si>
  <si>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</si>
  <si>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</si>
  <si>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</si>
  <si>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</si>
  <si>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</si>
  <si>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</si>
  <si>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</si>
  <si>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</si>
  <si>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</si>
  <si>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</si>
  <si>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</si>
  <si>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</si>
  <si>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</si>
  <si>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</si>
  <si>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</si>
  <si>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</si>
  <si>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</si>
  <si>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</si>
  <si>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</si>
  <si>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</si>
  <si>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</si>
  <si>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</si>
  <si>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</si>
  <si>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</si>
  <si>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</si>
  <si>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</si>
  <si>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</si>
  <si>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</si>
  <si>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</si>
  <si>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</si>
  <si>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</si>
  <si>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</si>
  <si>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</si>
  <si>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</si>
  <si>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</si>
  <si>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</si>
  <si>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</si>
  <si>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</si>
  <si>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</si>
  <si>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</si>
  <si>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</si>
  <si>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</si>
  <si>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</si>
  <si>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</si>
  <si>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</si>
  <si>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</si>
  <si>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</si>
  <si>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</si>
  <si>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</si>
  <si>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</si>
  <si>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</si>
  <si>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</si>
  <si>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</si>
  <si>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</si>
  <si>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</si>
  <si>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</si>
  <si>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</si>
  <si>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</si>
  <si>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</si>
  <si>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</si>
  <si>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</si>
  <si>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</si>
  <si>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</si>
  <si>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</si>
  <si>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</si>
  <si>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</si>
  <si>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</si>
  <si>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</si>
  <si>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</si>
  <si>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</si>
  <si>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</si>
  <si>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</si>
  <si>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</si>
  <si>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</si>
  <si>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</si>
  <si>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</si>
  <si>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</si>
  <si>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</si>
  <si>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</si>
  <si>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</si>
  <si>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</si>
  <si>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</si>
  <si>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</si>
  <si>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</si>
  <si>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</si>
  <si>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</si>
  <si>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</si>
  <si>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</si>
  <si>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</si>
  <si>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</si>
  <si>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</si>
  <si>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</si>
  <si>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</si>
  <si>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</si>
  <si>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</si>
  <si>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</si>
  <si>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</si>
  <si>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</si>
  <si>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</si>
  <si>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</si>
  <si>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</si>
  <si>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</si>
  <si>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</si>
  <si>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</si>
  <si>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</si>
  <si>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</si>
  <si>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</si>
  <si>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</si>
  <si>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</si>
  <si>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</si>
  <si>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</si>
  <si>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</si>
  <si>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</si>
  <si>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</si>
  <si>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</si>
  <si>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</si>
  <si>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</si>
  <si>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</si>
  <si>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</si>
  <si>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</si>
  <si>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</si>
  <si>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</si>
  <si>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</si>
  <si>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</si>
  <si>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</si>
  <si>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</si>
  <si>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</si>
  <si>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</si>
  <si>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</si>
  <si>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</si>
  <si>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</si>
  <si>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</si>
  <si>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</si>
  <si>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</si>
  <si>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</si>
  <si>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</si>
  <si>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</si>
  <si>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</si>
  <si>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</si>
  <si>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</si>
  <si>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</si>
  <si>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</si>
  <si>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</si>
  <si>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</si>
  <si>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</si>
  <si>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</si>
  <si>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</si>
  <si>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</si>
  <si>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</si>
  <si>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</si>
  <si>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</si>
  <si>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</si>
  <si>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</si>
  <si>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</si>
  <si>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</si>
  <si>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</si>
  <si>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</si>
  <si>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</si>
  <si>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</si>
  <si>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</si>
  <si>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</si>
  <si>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</si>
  <si>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</si>
  <si>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</si>
  <si>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</si>
  <si>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</si>
  <si>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</si>
  <si>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</si>
  <si>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</si>
  <si>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</si>
  <si>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</si>
  <si>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</si>
  <si>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</si>
  <si>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</si>
  <si>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</si>
  <si>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</si>
  <si>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</si>
  <si>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</si>
  <si>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</si>
  <si>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</si>
  <si>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</si>
  <si>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</si>
  <si>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</si>
  <si>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</si>
  <si>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</si>
  <si>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</si>
  <si>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</si>
  <si>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</si>
  <si>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</si>
  <si>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</si>
  <si>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</si>
  <si>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</si>
  <si>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</si>
  <si>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</si>
  <si>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</si>
  <si>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</si>
  <si>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</si>
  <si>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</si>
  <si>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</si>
  <si>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</si>
  <si>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</si>
  <si>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</si>
  <si>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</si>
  <si>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</si>
  <si>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</si>
  <si>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</si>
  <si>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</si>
  <si>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</si>
  <si>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</si>
  <si>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</si>
  <si>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</si>
  <si>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</si>
  <si>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</si>
  <si>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</si>
  <si>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</si>
  <si>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</si>
  <si>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</si>
  <si>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</si>
  <si>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</si>
  <si>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</si>
  <si>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</si>
  <si>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</si>
  <si>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</si>
  <si>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</si>
  <si>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</si>
  <si>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</si>
  <si>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</si>
  <si>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</si>
  <si>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</si>
  <si>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</si>
  <si>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</si>
  <si>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</si>
  <si>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</si>
  <si>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</si>
  <si>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</si>
  <si>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</si>
  <si>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</si>
  <si>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</si>
  <si>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</si>
  <si>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</si>
  <si>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</si>
  <si>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</si>
  <si>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</si>
  <si>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</si>
  <si>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</si>
  <si>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</si>
  <si>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</si>
  <si>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</si>
  <si>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</si>
  <si>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</si>
  <si>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</si>
  <si>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</si>
  <si>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</si>
  <si>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</si>
  <si>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</si>
  <si>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</si>
  <si>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</si>
  <si>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</si>
  <si>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</si>
  <si>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</si>
  <si>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</si>
  <si>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</si>
  <si>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</si>
  <si>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</si>
  <si>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</si>
  <si>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</si>
  <si>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</si>
  <si>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</si>
  <si>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</si>
  <si>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</si>
  <si>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</si>
  <si>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</si>
  <si>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</si>
  <si>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</si>
  <si>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</si>
  <si>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</si>
  <si>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</si>
  <si>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</si>
  <si>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</si>
  <si>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</si>
  <si>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</si>
  <si>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</si>
  <si>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</si>
  <si>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</si>
  <si>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</si>
  <si>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</si>
  <si>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</si>
  <si>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</si>
  <si>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</si>
  <si>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</si>
  <si>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</si>
  <si>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</si>
  <si>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</si>
  <si>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</si>
  <si>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</si>
  <si>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</si>
  <si>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</si>
  <si>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</si>
  <si>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</si>
  <si>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</si>
  <si>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</si>
  <si>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</si>
  <si>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</si>
  <si>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</si>
  <si>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</si>
  <si>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</si>
  <si>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</si>
  <si>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</si>
  <si>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</si>
  <si>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</si>
  <si>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</si>
  <si>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</si>
  <si>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</si>
  <si>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</si>
  <si>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</si>
  <si>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</si>
  <si>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</si>
  <si>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</si>
  <si>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</si>
  <si>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</si>
  <si>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</si>
  <si>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</si>
  <si>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</si>
  <si>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</si>
  <si>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</si>
  <si>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</si>
  <si>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</si>
  <si>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</si>
  <si>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</si>
  <si>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</si>
  <si>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</si>
  <si>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</si>
  <si>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</si>
  <si>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</si>
  <si>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</si>
  <si>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</si>
  <si>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</si>
  <si>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</si>
  <si>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</si>
  <si>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</si>
  <si>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</si>
  <si>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</si>
  <si>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</si>
  <si>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</si>
  <si>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</si>
  <si>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</si>
  <si>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</si>
  <si>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</si>
  <si>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</si>
  <si>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</si>
  <si>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</si>
  <si>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</si>
  <si>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</si>
  <si>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</si>
  <si>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</si>
  <si>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</si>
  <si>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</si>
  <si>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</si>
  <si>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</si>
  <si>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</si>
  <si>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</si>
  <si>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</si>
  <si>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</si>
  <si>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</si>
  <si>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</si>
  <si>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</si>
  <si>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</si>
  <si>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</si>
  <si>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</si>
  <si>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</si>
  <si>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</si>
  <si>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</si>
  <si>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</si>
  <si>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</si>
  <si>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</si>
  <si>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</si>
  <si>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</si>
  <si>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</si>
  <si>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</si>
  <si>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</si>
  <si>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</si>
  <si>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</si>
  <si>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</si>
  <si>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</si>
  <si>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</si>
  <si>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</si>
  <si>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</si>
  <si>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</si>
  <si>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</si>
  <si>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</si>
  <si>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</si>
  <si>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</si>
  <si>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</si>
  <si>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</si>
  <si>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</si>
  <si>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</si>
  <si>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</si>
  <si>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</si>
  <si>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</si>
  <si>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</si>
  <si>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</si>
  <si>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</si>
  <si>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</si>
  <si>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</si>
  <si>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</si>
  <si>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</si>
  <si>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</si>
  <si>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</si>
  <si>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</si>
  <si>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</si>
  <si>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</si>
  <si>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</si>
  <si>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</si>
  <si>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</si>
  <si>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</si>
  <si>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</si>
  <si>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</si>
  <si>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</si>
  <si>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</si>
  <si>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</si>
  <si>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</si>
  <si>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</si>
  <si>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</si>
  <si>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</si>
  <si>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</si>
  <si>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</si>
  <si>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</si>
  <si>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</si>
  <si>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</si>
  <si>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</si>
  <si>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</si>
  <si>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</si>
  <si>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</si>
  <si>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</si>
  <si>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</si>
  <si>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</si>
  <si>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</si>
  <si>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</si>
  <si>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</si>
  <si>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</si>
  <si>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</si>
  <si>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</si>
  <si>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</si>
  <si>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</si>
  <si>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</si>
  <si>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</si>
  <si>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</si>
  <si>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</si>
  <si>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</si>
  <si>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</si>
  <si>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</si>
  <si>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</si>
  <si>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</si>
  <si>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</si>
  <si>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</si>
  <si>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</si>
  <si>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</si>
  <si>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</si>
  <si>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</si>
  <si>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</si>
  <si>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</si>
  <si>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</si>
  <si>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</si>
  <si>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</si>
  <si>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</si>
  <si>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</si>
  <si>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</si>
  <si>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</si>
  <si>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</si>
  <si>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</si>
  <si>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</si>
  <si>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</si>
  <si>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</si>
  <si>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</si>
  <si>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</si>
  <si>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</si>
  <si>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</si>
  <si>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</si>
  <si>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</si>
  <si>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</si>
  <si>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</si>
  <si>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</si>
  <si>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</si>
  <si>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</si>
  <si>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</si>
  <si>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</si>
  <si>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</si>
  <si>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</si>
  <si>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</si>
  <si>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</si>
  <si>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</si>
  <si>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</si>
  <si>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</si>
  <si>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</si>
  <si>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</si>
  <si>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</si>
  <si>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</si>
  <si>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</si>
  <si>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</si>
  <si>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</si>
  <si>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</si>
  <si>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</si>
  <si>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</si>
  <si>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</si>
  <si>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</si>
  <si>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</si>
  <si>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</si>
  <si>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</si>
  <si>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</si>
  <si>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</si>
  <si>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</si>
  <si>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</si>
  <si>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</si>
  <si>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</si>
  <si>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</si>
  <si>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</si>
  <si>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</si>
  <si>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</si>
  <si>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</si>
  <si>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</si>
  <si>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</si>
  <si>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</si>
  <si>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</si>
  <si>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</si>
  <si>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</si>
  <si>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</si>
  <si>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</si>
  <si>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</si>
  <si>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</si>
  <si>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</si>
  <si>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</si>
  <si>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</si>
  <si>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</si>
  <si>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</si>
  <si>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</si>
  <si>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</si>
  <si>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</si>
  <si>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</si>
  <si>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</si>
  <si>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</si>
  <si>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</si>
  <si>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</si>
  <si>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</si>
  <si>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</si>
  <si>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</si>
  <si>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</si>
  <si>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</si>
  <si>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</si>
  <si>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</si>
  <si>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</si>
  <si>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</si>
  <si>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</si>
  <si>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</si>
  <si>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</si>
  <si>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</si>
  <si>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</si>
  <si>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</si>
  <si>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</si>
  <si>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</si>
  <si>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</si>
  <si>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</si>
  <si>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</si>
  <si>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</si>
  <si>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</si>
  <si>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</si>
  <si>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</si>
  <si>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</si>
  <si>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</si>
  <si>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</si>
  <si>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</si>
  <si>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</si>
  <si>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</si>
  <si>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</si>
  <si>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</si>
  <si>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</si>
  <si>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</si>
  <si>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</si>
  <si>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</si>
  <si>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</si>
  <si>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</si>
  <si>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</si>
  <si>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</si>
  <si>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</si>
  <si>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</si>
  <si>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</si>
  <si>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</si>
  <si>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</si>
  <si>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</si>
  <si>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</si>
  <si>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</si>
  <si>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</si>
  <si>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</si>
  <si>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</si>
  <si>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</si>
  <si>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</si>
  <si>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</si>
  <si>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</si>
  <si>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</si>
  <si>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</si>
  <si>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</si>
  <si>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</si>
  <si>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</si>
  <si>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</si>
  <si>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</si>
  <si>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</si>
  <si>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</si>
  <si>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</si>
  <si>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</si>
  <si>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</si>
  <si>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</si>
  <si>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</si>
  <si>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</si>
  <si>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</si>
  <si>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</si>
  <si>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</si>
  <si>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</si>
  <si>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</si>
  <si>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</si>
  <si>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</si>
  <si>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</si>
  <si>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</si>
  <si>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</si>
  <si>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</si>
  <si>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</si>
  <si>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</si>
  <si>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</si>
  <si>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</si>
  <si>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</si>
  <si>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</si>
  <si>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</si>
  <si>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</si>
  <si>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</si>
  <si>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</si>
  <si>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</si>
  <si>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</si>
  <si>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</si>
  <si>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</si>
  <si>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</si>
  <si>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</si>
  <si>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</si>
  <si>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</si>
  <si>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</si>
  <si>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</si>
  <si>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</si>
  <si>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</si>
  <si>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</si>
  <si>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</si>
  <si>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</si>
  <si>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</si>
  <si>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</si>
  <si>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</si>
  <si>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</si>
  <si>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</si>
  <si>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</si>
  <si>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</si>
  <si>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</si>
  <si>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</si>
  <si>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</si>
  <si>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</si>
  <si>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</si>
  <si>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</si>
  <si>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</si>
  <si>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</si>
  <si>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</si>
  <si>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</si>
  <si>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</si>
  <si>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</si>
  <si>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</si>
  <si>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</si>
  <si>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</si>
  <si>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</si>
  <si>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</si>
  <si>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</si>
  <si>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</si>
  <si>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</si>
  <si>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</si>
  <si>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</si>
  <si>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</si>
  <si>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</si>
  <si>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</si>
  <si>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</si>
  <si>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</si>
  <si>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</si>
  <si>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</si>
  <si>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</si>
  <si>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</si>
  <si>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</si>
  <si>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</si>
  <si>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</si>
  <si>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</si>
  <si>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</si>
  <si>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</si>
  <si>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</si>
  <si>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</si>
  <si>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</si>
  <si>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</si>
  <si>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</si>
  <si>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</si>
  <si>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</si>
  <si>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</si>
  <si>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</si>
  <si>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</si>
  <si>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</si>
  <si>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</si>
  <si>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</si>
  <si>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</si>
  <si>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</si>
  <si>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</si>
  <si>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</si>
  <si>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</si>
  <si>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</si>
  <si>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</si>
  <si>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</si>
  <si>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</si>
  <si>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</si>
  <si>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</si>
  <si>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</si>
  <si>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</si>
  <si>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</si>
  <si>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</si>
  <si>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</si>
  <si>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</si>
  <si>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</si>
  <si>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</si>
  <si>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</si>
  <si>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</si>
  <si>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</si>
  <si>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</si>
  <si>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</si>
  <si>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</si>
  <si>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</si>
  <si>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</si>
  <si>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</si>
  <si>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</si>
  <si>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</si>
  <si>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</si>
  <si>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</si>
  <si>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</si>
  <si>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</si>
  <si>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</si>
  <si>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</si>
  <si>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</si>
  <si>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</si>
  <si>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</si>
  <si>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</si>
  <si>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</si>
  <si>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</si>
  <si>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</si>
  <si>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</si>
  <si>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</si>
  <si>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</si>
  <si>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</si>
  <si>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</si>
  <si>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</si>
  <si>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</si>
  <si>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</si>
  <si>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</si>
  <si>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</si>
  <si>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</si>
  <si>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</si>
  <si>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</si>
  <si>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</si>
  <si>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</si>
  <si>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</si>
  <si>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</si>
  <si>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</si>
  <si>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</si>
  <si>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</si>
  <si>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</si>
  <si>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</si>
  <si>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</si>
  <si>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</si>
  <si>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</si>
  <si>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</si>
  <si>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</si>
  <si>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</si>
  <si>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</si>
  <si>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</si>
  <si>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</si>
  <si>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</si>
  <si>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</si>
  <si>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</si>
  <si>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</si>
  <si>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</si>
  <si>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</si>
  <si>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</si>
  <si>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</si>
  <si>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</si>
  <si>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</si>
  <si>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</si>
  <si>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</si>
  <si>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</si>
  <si>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</si>
  <si>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</si>
  <si>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</si>
  <si>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</si>
  <si>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</si>
  <si>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</si>
  <si>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</si>
  <si>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</si>
  <si>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</si>
  <si>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</si>
  <si>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</si>
  <si>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</si>
  <si>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</si>
  <si>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</si>
  <si>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</si>
  <si>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</si>
  <si>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</si>
  <si>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</si>
  <si>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</si>
  <si>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</si>
  <si>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</si>
  <si>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</si>
  <si>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</si>
  <si>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</si>
  <si>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</si>
  <si>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</si>
  <si>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</si>
  <si>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</si>
  <si>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</si>
  <si>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</si>
  <si>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</si>
  <si>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</si>
  <si>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</si>
  <si>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</si>
  <si>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</si>
  <si>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</si>
  <si>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</si>
  <si>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</si>
  <si>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</si>
  <si>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</si>
  <si>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</si>
  <si>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</si>
  <si>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</si>
  <si>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</si>
  <si>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</si>
  <si>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</si>
  <si>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</si>
  <si>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</si>
  <si>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</si>
  <si>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</si>
  <si>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</si>
  <si>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</si>
  <si>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</si>
  <si>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</si>
  <si>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</si>
  <si>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</si>
  <si>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</si>
  <si>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</si>
  <si>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</si>
  <si>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</si>
  <si>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</si>
  <si>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</si>
  <si>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</si>
  <si>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</si>
  <si>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</si>
  <si>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</si>
  <si>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</si>
  <si>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</si>
  <si>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</si>
  <si>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</si>
  <si>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</si>
  <si>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</si>
  <si>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</si>
  <si>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</si>
  <si>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</si>
  <si>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</si>
  <si>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</si>
  <si>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</si>
  <si>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</si>
  <si>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</si>
  <si>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</si>
  <si>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</si>
  <si>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</si>
  <si>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</si>
  <si>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</si>
  <si>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</si>
  <si>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</si>
  <si>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</si>
  <si>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</si>
  <si>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</si>
  <si>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</si>
  <si>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</si>
  <si>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</si>
  <si>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</si>
  <si>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</si>
  <si>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</si>
  <si>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</si>
  <si>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</si>
  <si>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</si>
  <si>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</si>
  <si>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</si>
  <si>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</si>
  <si>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</si>
  <si>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</si>
  <si>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</si>
  <si>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</si>
  <si>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</si>
  <si>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</si>
  <si>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</si>
  <si>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</si>
  <si>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</si>
  <si>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</si>
  <si>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</si>
  <si>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</si>
  <si>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</si>
  <si>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</si>
  <si>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</si>
  <si>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</si>
  <si>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</si>
  <si>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</si>
  <si>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</si>
  <si>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</si>
  <si>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</si>
  <si>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</si>
  <si>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</si>
  <si>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</si>
  <si>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</si>
  <si>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</si>
  <si>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</si>
  <si>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</si>
  <si>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</si>
  <si>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</si>
  <si>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</si>
  <si>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</si>
  <si>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</si>
  <si>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</si>
  <si>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</si>
  <si>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</si>
  <si>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</si>
  <si>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</si>
  <si>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</si>
  <si>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</si>
  <si>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</si>
  <si>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</si>
  <si>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</si>
  <si>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</si>
  <si>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</si>
  <si>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</si>
  <si>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</si>
  <si>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</si>
  <si>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</si>
  <si>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</si>
  <si>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</si>
  <si>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</si>
  <si>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</si>
  <si>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</si>
  <si>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</si>
  <si>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</si>
  <si>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</si>
  <si>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</si>
  <si>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</si>
  <si>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</si>
  <si>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</si>
  <si>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</si>
  <si>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</si>
  <si>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</si>
  <si>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</si>
  <si>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</si>
  <si>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</si>
  <si>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</si>
  <si>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</si>
  <si>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</si>
  <si>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</si>
  <si>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</si>
  <si>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</si>
  <si>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</si>
  <si>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</si>
  <si>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</si>
  <si>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</si>
  <si>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</si>
  <si>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</si>
  <si>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</si>
  <si>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</si>
  <si>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</si>
  <si>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</si>
  <si>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</si>
  <si>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</si>
  <si>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</si>
  <si>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</si>
  <si>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</si>
  <si>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</si>
  <si>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</si>
  <si>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</si>
  <si>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</si>
  <si>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</si>
  <si>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</si>
  <si>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</si>
  <si>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</si>
  <si>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</si>
  <si>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</si>
  <si>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</si>
  <si>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</si>
  <si>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</si>
  <si>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</si>
  <si>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</si>
  <si>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</si>
  <si>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</si>
  <si>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</si>
  <si>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</si>
  <si>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</si>
  <si>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</si>
  <si>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</si>
  <si>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</si>
  <si>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</si>
  <si>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</si>
  <si>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</si>
  <si>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</si>
  <si>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</si>
  <si>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</si>
  <si>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</si>
  <si>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</si>
  <si>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</si>
  <si>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</si>
  <si>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</si>
  <si>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</si>
  <si>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</si>
  <si>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</si>
  <si>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</si>
  <si>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</si>
  <si>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</si>
  <si>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</si>
  <si>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</si>
  <si>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</si>
  <si>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</si>
  <si>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</si>
  <si>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</si>
  <si>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</si>
  <si>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</si>
  <si>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</si>
  <si>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</si>
  <si>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</si>
  <si>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</si>
  <si>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</si>
  <si>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</si>
  <si>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</si>
  <si>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</si>
  <si>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</si>
  <si>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</si>
  <si>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</si>
  <si>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</si>
  <si>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</si>
  <si>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</si>
  <si>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</si>
  <si>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</si>
  <si>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</si>
  <si>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</si>
  <si>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</si>
  <si>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</si>
  <si>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</si>
  <si>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</si>
  <si>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</si>
  <si>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</si>
  <si>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</si>
  <si>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</si>
  <si>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</si>
  <si>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</si>
  <si>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</si>
  <si>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</si>
  <si>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</si>
  <si>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</si>
  <si>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</si>
  <si>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</si>
  <si>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</si>
  <si>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</si>
  <si>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</si>
  <si>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</si>
  <si>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</si>
  <si>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</si>
  <si>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</si>
  <si>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</si>
  <si>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</si>
  <si>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</si>
  <si>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</si>
  <si>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</si>
  <si>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</si>
  <si>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</si>
  <si>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</si>
  <si>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</si>
  <si>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</si>
  <si>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</si>
  <si>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</si>
  <si>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</si>
  <si>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</si>
  <si>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</si>
  <si>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</si>
  <si>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</si>
  <si>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</si>
  <si>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</si>
  <si>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</si>
  <si>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</si>
  <si>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</si>
  <si>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</si>
  <si>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</si>
  <si>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</si>
  <si>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</si>
  <si>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</si>
  <si>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</si>
  <si>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</si>
  <si>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</si>
  <si>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</si>
  <si>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</si>
  <si>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</si>
  <si>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</si>
  <si>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</si>
  <si>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</si>
  <si>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</si>
  <si>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</si>
  <si>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</si>
  <si>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</si>
  <si>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</si>
  <si>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</si>
  <si>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</si>
  <si>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</si>
  <si>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</si>
  <si>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</si>
  <si>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</si>
  <si>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</si>
  <si>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</si>
  <si>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</si>
  <si>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</si>
  <si>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</si>
  <si>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</si>
  <si>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</si>
  <si>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</si>
  <si>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</si>
  <si>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</si>
  <si>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</si>
  <si>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</si>
  <si>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</si>
  <si>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</si>
  <si>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</si>
  <si>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</si>
  <si>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</si>
  <si>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</si>
  <si>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</si>
  <si>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</si>
  <si>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</si>
  <si>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</si>
  <si>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</si>
  <si>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</si>
  <si>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</si>
  <si>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</si>
  <si>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</si>
  <si>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</si>
  <si>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</si>
  <si>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</si>
  <si>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</si>
  <si>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</si>
  <si>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</si>
  <si>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</si>
  <si>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</si>
  <si>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</si>
  <si>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</si>
  <si>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</si>
  <si>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</si>
  <si>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</si>
  <si>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</si>
  <si>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</si>
  <si>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</si>
  <si>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</si>
  <si>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</si>
  <si>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</si>
  <si>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</si>
  <si>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</si>
  <si>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</si>
  <si>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</si>
  <si>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</si>
  <si>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</si>
  <si>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</si>
  <si>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</si>
  <si>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</si>
  <si>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</si>
  <si>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</si>
  <si>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</si>
  <si>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</si>
  <si>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</si>
  <si>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</si>
  <si>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</si>
  <si>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</si>
  <si>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</si>
  <si>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</si>
  <si>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</si>
  <si>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</si>
  <si>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</si>
  <si>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</si>
  <si>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</si>
  <si>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</si>
  <si>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</si>
  <si>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</si>
  <si>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</si>
  <si>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</si>
  <si>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</si>
  <si>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</si>
  <si>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</si>
  <si>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</si>
  <si>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</si>
  <si>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</si>
  <si>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</si>
  <si>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</si>
  <si>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</si>
  <si>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</si>
  <si>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</si>
  <si>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</si>
  <si>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</si>
  <si>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</si>
  <si>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</si>
  <si>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</si>
  <si>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</si>
  <si>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</si>
  <si>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</si>
  <si>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</si>
  <si>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</si>
  <si>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</si>
  <si>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</si>
  <si>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</si>
  <si>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</si>
  <si>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</si>
  <si>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</si>
  <si>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</si>
  <si>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</si>
  <si>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</si>
  <si>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</si>
  <si>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</si>
  <si>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</si>
  <si>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</si>
  <si>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</si>
  <si>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</si>
  <si>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</si>
  <si>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</si>
  <si>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</si>
  <si>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</si>
  <si>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</si>
  <si>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</si>
  <si>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</si>
  <si>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</si>
  <si>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</si>
  <si>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</si>
  <si>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</si>
  <si>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</si>
  <si>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</si>
  <si>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</si>
  <si>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</si>
  <si>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</si>
  <si>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</si>
  <si>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</si>
  <si>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</si>
  <si>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</si>
  <si>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</si>
  <si>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</si>
  <si>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</si>
  <si>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</si>
  <si>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</si>
  <si>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</si>
  <si>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</si>
  <si>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</si>
  <si>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</si>
  <si>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</si>
  <si>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</si>
  <si>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</si>
  <si>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</si>
  <si>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</si>
  <si>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</si>
  <si>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</si>
  <si>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</si>
  <si>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</si>
  <si>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</si>
  <si>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</si>
  <si>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</si>
  <si>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</si>
  <si>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</si>
  <si>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</si>
  <si>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</si>
  <si>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</si>
  <si>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</si>
  <si>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</si>
  <si>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</si>
  <si>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</si>
  <si>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</si>
  <si>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</si>
  <si>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</si>
  <si>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</si>
  <si>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</si>
  <si>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</si>
  <si>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</si>
  <si>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</si>
  <si>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</si>
  <si>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</si>
  <si>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</si>
  <si>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</si>
  <si>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</si>
  <si>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</si>
  <si>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</si>
  <si>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</si>
  <si>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</si>
  <si>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</si>
  <si>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</si>
  <si>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</si>
  <si>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</si>
  <si>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</si>
  <si>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</si>
  <si>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</si>
  <si>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</si>
  <si>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</si>
  <si>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</si>
  <si>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</si>
  <si>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</si>
  <si>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</si>
  <si>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</si>
  <si>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</si>
  <si>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</si>
  <si>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</si>
  <si>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</si>
  <si>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</si>
  <si>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</si>
  <si>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</si>
  <si>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</si>
  <si>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</si>
  <si>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</si>
  <si>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</si>
  <si>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</si>
  <si>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</si>
  <si>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</si>
  <si>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</si>
  <si>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</si>
  <si>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</si>
  <si>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</si>
  <si>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</si>
  <si>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</si>
  <si>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</si>
  <si>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</si>
  <si>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</si>
  <si>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</si>
  <si>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</si>
  <si>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</si>
  <si>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</si>
  <si>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</si>
  <si>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</si>
  <si>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</si>
  <si>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</si>
  <si>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</si>
  <si>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</si>
  <si>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</si>
  <si>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</si>
  <si>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</si>
  <si>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</si>
  <si>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</si>
  <si>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</si>
  <si>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</si>
  <si>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</si>
  <si>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</si>
  <si>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</si>
  <si>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</si>
  <si>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</si>
  <si>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</si>
  <si>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</si>
  <si>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</si>
  <si>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</si>
  <si>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</si>
  <si>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</si>
  <si>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</si>
  <si>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</si>
  <si>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</si>
  <si>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</si>
  <si>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</si>
  <si>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</si>
  <si>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</si>
  <si>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</si>
  <si>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</si>
  <si>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</si>
  <si>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</si>
  <si>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</si>
  <si>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</si>
  <si>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</si>
  <si>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</si>
  <si>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</si>
  <si>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</si>
  <si>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</si>
  <si>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</si>
  <si>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</si>
  <si>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</si>
  <si>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</si>
  <si>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</si>
  <si>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</si>
  <si>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</si>
  <si>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</si>
  <si>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</si>
  <si>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</si>
  <si>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</si>
  <si>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</si>
  <si>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</si>
  <si>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</si>
  <si>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</si>
  <si>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</si>
  <si>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</si>
  <si>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</si>
  <si>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</si>
  <si>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</si>
  <si>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</si>
  <si>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</si>
  <si>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</si>
  <si>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</si>
  <si>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</si>
  <si>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</si>
  <si>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</si>
  <si>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</si>
  <si>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</si>
  <si>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</si>
  <si>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</si>
  <si>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</si>
  <si>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</si>
  <si>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</si>
  <si>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</si>
  <si>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</si>
  <si>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</si>
  <si>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</si>
  <si>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</si>
  <si>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</si>
  <si>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</si>
  <si>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</si>
  <si>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</si>
  <si>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</si>
  <si>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</si>
  <si>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</si>
  <si>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</si>
  <si>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</si>
  <si>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</si>
  <si>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</si>
  <si>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</si>
  <si>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</si>
  <si>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</si>
  <si>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</si>
  <si>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</si>
  <si>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</si>
  <si>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</si>
  <si>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</si>
  <si>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</si>
  <si>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</si>
  <si>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</si>
  <si>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</si>
  <si>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</si>
  <si>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</si>
  <si>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</si>
  <si>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</si>
  <si>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</si>
  <si>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</si>
  <si>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</si>
  <si>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</si>
  <si>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</si>
  <si>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</si>
  <si>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</si>
  <si>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</si>
  <si>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</si>
  <si>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</si>
  <si>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</si>
  <si>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</si>
  <si>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</si>
  <si>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</si>
  <si>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</si>
  <si>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</si>
  <si>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</si>
  <si>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</si>
  <si>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</si>
  <si>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</si>
  <si>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</si>
  <si>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</si>
  <si>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</si>
  <si>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</si>
  <si>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</si>
  <si>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</si>
  <si>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</si>
  <si>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</si>
  <si>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</si>
  <si>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</si>
  <si>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</si>
  <si>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</si>
  <si>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</si>
  <si>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</si>
  <si>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</si>
  <si>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</si>
  <si>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</si>
  <si>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</si>
  <si>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</si>
  <si>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</si>
  <si>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</si>
  <si>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</si>
  <si>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</si>
  <si>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</si>
  <si>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</si>
  <si>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</si>
  <si>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</si>
  <si>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</si>
  <si>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</si>
  <si>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</si>
  <si>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</si>
  <si>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</si>
  <si>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</si>
  <si>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</si>
  <si>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</si>
  <si>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</si>
  <si>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</si>
  <si>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</si>
  <si>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</si>
  <si>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</si>
  <si>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</si>
  <si>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</si>
  <si>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</si>
  <si>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</si>
  <si>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</si>
  <si>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</si>
  <si>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</si>
  <si>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</si>
  <si>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</si>
  <si>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</si>
  <si>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</si>
  <si>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</si>
  <si>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</si>
  <si>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</si>
  <si>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</si>
  <si>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</si>
  <si>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</si>
  <si>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</si>
  <si>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</si>
  <si>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</si>
  <si>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</si>
  <si>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</si>
  <si>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</si>
  <si>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</si>
  <si>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</si>
  <si>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</si>
  <si>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</si>
  <si>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</si>
  <si>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</si>
  <si>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</si>
  <si>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</si>
  <si>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</si>
  <si>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</si>
  <si>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</si>
  <si>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</si>
  <si>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</si>
  <si>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</si>
  <si>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</si>
  <si>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</si>
  <si>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</si>
  <si>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</si>
  <si>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</si>
  <si>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</si>
  <si>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</si>
  <si>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</si>
  <si>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</si>
  <si>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</si>
  <si>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</si>
  <si>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</si>
  <si>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</si>
  <si>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</si>
  <si>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</si>
  <si>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</si>
  <si>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</si>
  <si>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</si>
  <si>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</si>
  <si>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</si>
  <si>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</si>
  <si>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</si>
  <si>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</si>
  <si>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</si>
  <si>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</si>
  <si>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</si>
  <si>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</si>
  <si>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</si>
  <si>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</si>
  <si>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</si>
  <si>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</si>
  <si>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</si>
  <si>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</si>
  <si>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</si>
  <si>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</si>
  <si>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</si>
  <si>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</si>
  <si>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</si>
  <si>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</si>
  <si>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</si>
  <si>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</si>
  <si>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</si>
  <si>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</si>
  <si>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</si>
  <si>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</si>
  <si>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</si>
  <si>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</si>
  <si>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</si>
  <si>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</si>
  <si>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</si>
  <si>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</si>
  <si>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</si>
  <si>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</si>
  <si>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</si>
  <si>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</si>
  <si>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</si>
  <si>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</si>
  <si>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</si>
  <si>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</si>
  <si>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</si>
  <si>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</si>
  <si>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</si>
  <si>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</si>
  <si>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</si>
  <si>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</si>
  <si>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</si>
  <si>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</si>
  <si>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</si>
  <si>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</si>
  <si>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</si>
  <si>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</si>
  <si>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</si>
  <si>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</si>
  <si>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</si>
  <si>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</si>
  <si>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</si>
  <si>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</si>
  <si>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</si>
  <si>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</si>
  <si>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</si>
  <si>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</si>
  <si>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</si>
  <si>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</si>
  <si>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</si>
  <si>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</si>
  <si>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</si>
  <si>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</si>
  <si>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</si>
  <si>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</si>
  <si>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</si>
  <si>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</si>
  <si>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</si>
  <si>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</si>
  <si>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</si>
  <si>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</si>
  <si>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</si>
  <si>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</si>
  <si>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</si>
  <si>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</si>
  <si>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</si>
  <si>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</si>
  <si>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</si>
  <si>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</si>
  <si>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</si>
  <si>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</si>
  <si>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</si>
  <si>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</si>
  <si>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</si>
  <si>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</si>
  <si>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</si>
  <si>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</si>
  <si>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</si>
  <si>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</si>
  <si>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</si>
  <si>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</si>
  <si>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</si>
  <si>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</si>
  <si>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</si>
  <si>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</si>
  <si>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</si>
  <si>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</si>
  <si>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</si>
  <si>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</si>
  <si>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</si>
  <si>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</si>
  <si>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</si>
  <si>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</si>
  <si>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</si>
  <si>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</si>
  <si>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</si>
  <si>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</si>
  <si>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</si>
  <si>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</si>
  <si>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</si>
  <si>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</si>
  <si>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</si>
  <si>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</si>
  <si>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</si>
  <si>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</si>
  <si>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</si>
  <si>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</si>
  <si>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</si>
  <si>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</si>
  <si>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</si>
  <si>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</si>
  <si>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</si>
  <si>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</si>
  <si>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</si>
  <si>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</si>
  <si>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</si>
  <si>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</si>
  <si>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</si>
  <si>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</si>
  <si>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</si>
  <si>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</si>
  <si>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</si>
  <si>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</si>
  <si>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</si>
  <si>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</si>
  <si>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</si>
  <si>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</si>
  <si>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</si>
  <si>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</si>
  <si>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</si>
  <si>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</si>
  <si>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</si>
  <si>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</si>
  <si>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</si>
  <si>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</si>
  <si>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</si>
  <si>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</si>
  <si>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</si>
  <si>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</si>
  <si>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</si>
  <si>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</si>
  <si>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</si>
  <si>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</si>
  <si>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</si>
  <si>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</si>
  <si>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</si>
  <si>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</si>
  <si>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</si>
  <si>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</si>
  <si>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</si>
  <si>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</si>
  <si>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</si>
  <si>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</si>
  <si>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</si>
  <si>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</si>
  <si>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</si>
  <si>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</si>
  <si>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</si>
  <si>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</si>
  <si>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</si>
  <si>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</si>
  <si>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</si>
  <si>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</si>
  <si>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</si>
  <si>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</si>
  <si>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</si>
  <si>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</si>
  <si>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</si>
  <si>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</si>
  <si>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</si>
  <si>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</si>
  <si>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</si>
  <si>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</si>
  <si>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</si>
  <si>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</si>
  <si>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</si>
  <si>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</si>
  <si>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</si>
  <si>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</si>
  <si>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</si>
  <si>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</si>
  <si>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</si>
  <si>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</si>
  <si>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</si>
  <si>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</si>
  <si>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</si>
  <si>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</si>
  <si>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</si>
  <si>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</si>
  <si>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</si>
  <si>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</si>
  <si>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</si>
  <si>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</si>
  <si>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</si>
  <si>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</si>
  <si>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</si>
  <si>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</si>
  <si>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</si>
  <si>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</si>
  <si>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</si>
  <si>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</si>
  <si>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</si>
  <si>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</si>
  <si>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</si>
  <si>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</si>
  <si>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</si>
  <si>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</si>
  <si>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</si>
  <si>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</si>
  <si>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</si>
  <si>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</si>
  <si>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</si>
  <si>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</si>
  <si>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</si>
  <si>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</si>
  <si>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</si>
  <si>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</si>
  <si>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</si>
  <si>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</si>
  <si>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</si>
  <si>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</si>
  <si>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</si>
  <si>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</si>
  <si>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</si>
  <si>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</si>
  <si>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</si>
  <si>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</si>
  <si>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</si>
  <si>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</si>
  <si>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</si>
  <si>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</si>
  <si>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</si>
  <si>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</si>
  <si>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</si>
  <si>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</si>
  <si>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</si>
  <si>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</si>
  <si>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</si>
  <si>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</si>
  <si>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</si>
  <si>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</si>
  <si>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</si>
  <si>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</si>
  <si>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</si>
  <si>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</si>
  <si>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</si>
  <si>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</si>
  <si>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</si>
  <si>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</si>
  <si>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</si>
  <si>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</si>
  <si>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</si>
  <si>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</si>
  <si>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</si>
  <si>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</si>
  <si>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</si>
  <si>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</si>
  <si>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</si>
  <si>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</si>
  <si>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</si>
  <si>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</si>
  <si>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</si>
  <si>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</si>
  <si>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</si>
  <si>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</si>
  <si>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</si>
  <si>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</si>
  <si>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</si>
  <si>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</si>
  <si>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</si>
  <si>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</si>
  <si>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</si>
  <si>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</si>
  <si>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</si>
  <si>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</si>
  <si>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</si>
  <si>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</si>
  <si>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</si>
  <si>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</si>
  <si>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</si>
  <si>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</si>
  <si>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</si>
  <si>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</si>
  <si>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</si>
  <si>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</si>
  <si>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</si>
  <si>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</si>
  <si>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</si>
  <si>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</si>
  <si>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</si>
  <si>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</si>
  <si>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</si>
  <si>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</si>
  <si>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</si>
  <si>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</si>
  <si>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</si>
  <si>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</si>
  <si>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</si>
  <si>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</si>
  <si>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</si>
  <si>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</si>
  <si>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</si>
  <si>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</si>
  <si>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</si>
  <si>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</si>
  <si>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</si>
  <si>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</si>
  <si>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</si>
  <si>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</si>
  <si>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</si>
  <si>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</si>
  <si>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</si>
  <si>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</si>
  <si>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</si>
  <si>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</si>
  <si>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</si>
  <si>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</si>
  <si>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</si>
  <si>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</si>
  <si>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</si>
  <si>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</si>
  <si>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</si>
  <si>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</si>
  <si>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</si>
  <si>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</si>
  <si>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</si>
  <si>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</si>
  <si>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</si>
  <si>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</si>
  <si>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</si>
  <si>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</si>
  <si>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</si>
  <si>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</si>
  <si>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</si>
  <si>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</si>
  <si>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</si>
  <si>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</si>
  <si>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</si>
  <si>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</si>
  <si>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</si>
  <si>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</si>
  <si>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</si>
  <si>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</si>
  <si>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</si>
  <si>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</si>
  <si>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</si>
  <si>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</si>
  <si>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</si>
  <si>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</si>
  <si>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</si>
  <si>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</si>
  <si>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</si>
  <si>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</si>
  <si>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</si>
  <si>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</si>
  <si>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</si>
  <si>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</si>
  <si>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</si>
  <si>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</si>
  <si>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</si>
  <si>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</si>
  <si>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</si>
  <si>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</si>
  <si>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</si>
  <si>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</si>
  <si>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</si>
  <si>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</si>
  <si>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</si>
  <si>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</si>
  <si>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</si>
  <si>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</si>
  <si>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</si>
  <si>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</si>
  <si>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</si>
  <si>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</si>
  <si>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</si>
  <si>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</si>
  <si>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</si>
  <si>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</si>
  <si>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</si>
  <si>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</si>
  <si>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</si>
  <si>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</si>
  <si>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</si>
  <si>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</si>
  <si>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</si>
  <si>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</si>
  <si>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</si>
  <si>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</si>
  <si>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</si>
  <si>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</si>
  <si>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</si>
  <si>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</si>
  <si>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</si>
  <si>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</si>
  <si>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</si>
  <si>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</si>
  <si>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</si>
  <si>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</si>
  <si>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</si>
  <si>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</si>
  <si>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</si>
  <si>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</si>
  <si>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</si>
  <si>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</si>
  <si>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</si>
  <si>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</si>
  <si>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</si>
  <si>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</si>
  <si>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</si>
  <si>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</si>
  <si>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</si>
  <si>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</si>
  <si>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</si>
  <si>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</si>
  <si>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</si>
  <si>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</si>
  <si>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</si>
  <si>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</si>
  <si>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</si>
  <si>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</si>
  <si>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</si>
  <si>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</si>
  <si>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</si>
  <si>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</si>
  <si>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</si>
  <si>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</si>
  <si>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</si>
  <si>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</si>
  <si>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</si>
  <si>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</si>
  <si>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</si>
  <si>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</si>
  <si>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</si>
  <si>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</si>
  <si>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</si>
  <si>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</si>
  <si>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</si>
  <si>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</si>
  <si>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</si>
  <si>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</si>
  <si>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</si>
  <si>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</si>
  <si>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</si>
  <si>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</si>
  <si>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</si>
  <si>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</si>
  <si>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</si>
  <si>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</si>
  <si>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</si>
  <si>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</si>
  <si>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</si>
  <si>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</si>
  <si>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</si>
  <si>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</si>
  <si>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</si>
  <si>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</si>
  <si>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</si>
  <si>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</si>
  <si>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</si>
  <si>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</si>
  <si>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</si>
  <si>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</si>
  <si>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</si>
  <si>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</si>
  <si>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</si>
  <si>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</si>
  <si>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</si>
  <si>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</si>
  <si>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</si>
  <si>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</si>
  <si>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</si>
  <si>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</si>
  <si>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</si>
  <si>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</si>
  <si>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</si>
  <si>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</si>
  <si>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</si>
  <si>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</si>
  <si>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</si>
  <si>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</si>
  <si>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</si>
  <si>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</si>
  <si>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</si>
  <si>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</si>
  <si>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</si>
  <si>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</si>
  <si>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</si>
  <si>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</si>
  <si>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</si>
  <si>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</si>
  <si>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</si>
  <si>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</si>
  <si>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</si>
  <si>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</si>
  <si>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</si>
  <si>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</si>
  <si>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</si>
  <si>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</si>
  <si>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</si>
  <si>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</si>
  <si>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</si>
  <si>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</si>
  <si>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</si>
  <si>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</si>
  <si>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</si>
  <si>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</si>
  <si>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</si>
  <si>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</si>
  <si>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</si>
  <si>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</si>
  <si>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</si>
  <si>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</si>
  <si>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</si>
  <si>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</si>
  <si>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</si>
  <si>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</si>
  <si>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</si>
  <si>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</si>
  <si>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</si>
  <si>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</si>
  <si>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</si>
  <si>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</si>
  <si>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</si>
  <si>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</si>
  <si>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</si>
  <si>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</si>
  <si>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</si>
  <si>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</si>
  <si>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</si>
  <si>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</si>
  <si>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</si>
  <si>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</si>
  <si>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</si>
  <si>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</si>
  <si>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</si>
  <si>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</si>
  <si>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</si>
  <si>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</si>
  <si>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</si>
  <si>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</si>
  <si>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</si>
  <si>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</si>
  <si>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</si>
  <si>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</si>
  <si>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</si>
  <si>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</si>
  <si>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</si>
  <si>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</si>
  <si>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</si>
  <si>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</si>
  <si>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</si>
  <si>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</si>
  <si>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</si>
  <si>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</si>
  <si>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</si>
  <si>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</si>
  <si>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</si>
  <si>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</si>
  <si>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</si>
  <si>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</si>
  <si>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</si>
  <si>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</si>
  <si>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</si>
  <si>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</si>
  <si>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</si>
  <si>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</si>
  <si>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</si>
  <si>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</si>
  <si>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</si>
  <si>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</si>
  <si>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</si>
  <si>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</si>
  <si>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</si>
  <si>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</si>
  <si>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</si>
  <si>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</si>
  <si>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</si>
  <si>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</si>
  <si>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</si>
  <si>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</si>
  <si>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</si>
  <si>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</si>
  <si>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</si>
  <si>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</si>
  <si>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</si>
  <si>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</si>
  <si>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</si>
  <si>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</si>
  <si>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</si>
  <si>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</si>
  <si>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</si>
  <si>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</si>
  <si>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</si>
  <si>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</si>
  <si>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</si>
  <si>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</si>
  <si>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</si>
  <si>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</si>
  <si>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</si>
  <si>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</si>
  <si>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</si>
  <si>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</si>
  <si>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</si>
  <si>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</si>
  <si>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</si>
  <si>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</si>
  <si>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</si>
  <si>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</si>
  <si>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</si>
  <si>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</si>
  <si>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</si>
  <si>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</si>
  <si>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</si>
  <si>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</si>
  <si>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</si>
  <si>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</si>
  <si>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</si>
  <si>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</si>
  <si>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</si>
  <si>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</si>
  <si>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</si>
  <si>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</si>
  <si>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</si>
  <si>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</si>
  <si>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</si>
  <si>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</si>
  <si>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</si>
  <si>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</si>
  <si>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</si>
  <si>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</si>
  <si>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</si>
  <si>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</si>
  <si>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</si>
  <si>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</si>
  <si>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</si>
  <si>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</si>
  <si>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</si>
  <si>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</si>
  <si>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</si>
  <si>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</si>
  <si>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</si>
  <si>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</si>
  <si>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</si>
  <si>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</si>
  <si>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</si>
  <si>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</si>
  <si>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</si>
  <si>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</si>
  <si>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</si>
  <si>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</si>
  <si>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</si>
  <si>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</si>
  <si>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</si>
  <si>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</si>
  <si>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</si>
  <si>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</si>
  <si>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</si>
  <si>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</si>
  <si>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</si>
  <si>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</si>
  <si>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</si>
  <si>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</si>
  <si>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</si>
  <si>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</si>
  <si>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</si>
  <si>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</si>
  <si>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</si>
  <si>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</si>
  <si>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</si>
  <si>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</si>
  <si>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</si>
  <si>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</si>
  <si>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</si>
  <si>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</si>
  <si>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</si>
  <si>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</si>
  <si>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</si>
  <si>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</si>
  <si>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</si>
  <si>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</si>
  <si>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</si>
  <si>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</si>
  <si>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</si>
  <si>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</si>
  <si>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</si>
  <si>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</si>
  <si>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</si>
  <si>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</si>
  <si>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</si>
  <si>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</si>
  <si>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</si>
  <si>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</si>
  <si>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</si>
  <si>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</si>
  <si>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</si>
  <si>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</si>
  <si>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</si>
  <si>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</si>
  <si>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</si>
  <si>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</si>
  <si>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</si>
  <si>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</si>
  <si>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</si>
  <si>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</si>
  <si>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</si>
  <si>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</si>
  <si>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</si>
  <si>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</si>
  <si>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</si>
  <si>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</si>
  <si>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</si>
  <si>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</si>
  <si>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</si>
  <si>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</si>
  <si>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</si>
  <si>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</si>
  <si>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</si>
  <si>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</si>
  <si>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</si>
  <si>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</si>
  <si>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</si>
  <si>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</si>
  <si>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</si>
  <si>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</si>
  <si>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</si>
  <si>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</si>
  <si>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</si>
  <si>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</si>
  <si>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</si>
  <si>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</si>
  <si>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</si>
  <si>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</si>
  <si>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</si>
  <si>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</si>
  <si>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</si>
  <si>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</si>
  <si>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</si>
  <si>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</si>
  <si>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</si>
  <si>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</si>
  <si>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</si>
  <si>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</si>
  <si>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</si>
  <si>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</si>
  <si>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</si>
  <si>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</si>
  <si>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</si>
  <si>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</si>
  <si>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</si>
  <si>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</si>
  <si>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</si>
  <si>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</si>
  <si>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</si>
  <si>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</si>
  <si>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</si>
  <si>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</si>
  <si>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</si>
  <si>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</si>
  <si>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</si>
  <si>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</si>
  <si>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</si>
  <si>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</si>
  <si>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</si>
  <si>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</si>
  <si>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</si>
  <si>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</si>
  <si>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</si>
  <si>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</si>
  <si>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</si>
  <si>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</si>
  <si>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</si>
  <si>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</si>
  <si>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</si>
  <si>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</si>
  <si>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</si>
  <si>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</si>
  <si>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</si>
  <si>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</si>
  <si>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</si>
  <si>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</si>
  <si>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</si>
  <si>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</si>
  <si>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</si>
  <si>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</si>
  <si>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</si>
  <si>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</si>
  <si>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</si>
  <si>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</si>
  <si>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</si>
  <si>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</si>
  <si>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</si>
  <si>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</si>
  <si>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</si>
  <si>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</si>
  <si>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</si>
  <si>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</si>
  <si>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</si>
  <si>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</si>
  <si>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</si>
  <si>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</si>
  <si>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</si>
  <si>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</si>
  <si>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</si>
  <si>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</si>
  <si>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</si>
  <si>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</si>
  <si>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</si>
  <si>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</si>
  <si>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</si>
  <si>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</si>
  <si>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</si>
  <si>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</si>
  <si>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</si>
  <si>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</si>
  <si>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</si>
  <si>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</si>
  <si>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</si>
  <si>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</si>
  <si>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</si>
  <si>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</si>
  <si>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</si>
  <si>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</si>
  <si>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</si>
  <si>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</si>
  <si>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</si>
  <si>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</si>
  <si>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</si>
  <si>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</si>
  <si>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</si>
  <si>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</si>
  <si>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</si>
  <si>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</si>
  <si>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</si>
  <si>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</si>
  <si>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</si>
  <si>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</si>
  <si>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</si>
  <si>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</si>
  <si>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</si>
  <si>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</si>
  <si>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</si>
  <si>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</si>
  <si>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</si>
  <si>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</si>
  <si>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</si>
  <si>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</si>
  <si>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</si>
  <si>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</si>
  <si>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</si>
  <si>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</si>
  <si>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</si>
  <si>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</si>
  <si>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</si>
  <si>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</si>
  <si>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</si>
  <si>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</si>
  <si>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</si>
  <si>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</si>
  <si>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</si>
  <si>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</si>
  <si>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</si>
  <si>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</si>
  <si>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</si>
  <si>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</si>
  <si>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</si>
  <si>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</si>
  <si>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</si>
  <si>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</si>
  <si>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</si>
  <si>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</si>
  <si>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</si>
  <si>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</si>
  <si>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</si>
  <si>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</si>
  <si>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</si>
  <si>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</si>
  <si>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</si>
  <si>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</si>
  <si>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</si>
  <si>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</si>
  <si>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</si>
  <si>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</si>
  <si>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</si>
  <si>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</si>
  <si>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</si>
  <si>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</si>
  <si>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</si>
  <si>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</si>
  <si>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</si>
  <si>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</si>
  <si>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</si>
  <si>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</si>
  <si>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</si>
  <si>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</si>
  <si>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</si>
  <si>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</si>
  <si>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</si>
  <si>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</si>
  <si>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</si>
  <si>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</si>
  <si>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</si>
  <si>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</si>
  <si>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</si>
  <si>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</si>
  <si>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</si>
  <si>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</si>
  <si>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</si>
  <si>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</si>
  <si>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</si>
  <si>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</si>
  <si>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</si>
  <si>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</si>
  <si>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</si>
  <si>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</si>
  <si>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</si>
  <si>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</si>
  <si>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</si>
  <si>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</si>
  <si>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</si>
  <si>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</si>
  <si>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</si>
  <si>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</si>
  <si>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</si>
  <si>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</si>
  <si>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</si>
  <si>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</si>
  <si>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</si>
  <si>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</si>
  <si>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</si>
  <si>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</si>
  <si>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</si>
  <si>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</si>
  <si>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</si>
  <si>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</si>
  <si>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</si>
  <si>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</si>
  <si>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</si>
  <si>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</si>
  <si>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</si>
  <si>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</si>
  <si>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</si>
  <si>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</si>
  <si>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</si>
  <si>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</si>
  <si>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</si>
  <si>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</si>
  <si>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</si>
  <si>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</si>
  <si>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</si>
  <si>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</si>
  <si>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</si>
  <si>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</si>
  <si>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</si>
  <si>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</si>
  <si>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</si>
  <si>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</si>
  <si>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</si>
  <si>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</si>
  <si>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</si>
  <si>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</si>
  <si>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</si>
  <si>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</si>
  <si>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</si>
  <si>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</si>
  <si>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</si>
  <si>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</si>
  <si>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</si>
  <si>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</si>
  <si>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</si>
  <si>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</si>
  <si>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</si>
  <si>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</si>
  <si>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</si>
  <si>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</si>
  <si>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</si>
  <si>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</si>
  <si>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</si>
  <si>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</si>
  <si>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</si>
  <si>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</si>
  <si>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</si>
  <si>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</si>
  <si>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</si>
  <si>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</si>
  <si>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</si>
  <si>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</si>
  <si>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</si>
  <si>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</si>
  <si>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</si>
  <si>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</si>
  <si>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</si>
  <si>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</si>
  <si>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</si>
  <si>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</si>
  <si>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</si>
  <si>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</si>
  <si>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</si>
  <si>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</si>
  <si>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</si>
  <si>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</si>
  <si>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</si>
  <si>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</si>
  <si>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</si>
  <si>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</si>
  <si>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</si>
  <si>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</si>
  <si>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</si>
  <si>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</si>
  <si>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</si>
  <si>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</si>
  <si>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</si>
  <si>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</si>
  <si>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</si>
  <si>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</si>
  <si>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</si>
  <si>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</si>
  <si>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</si>
  <si>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</si>
  <si>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</si>
  <si>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</si>
  <si>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</si>
  <si>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</si>
  <si>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</si>
  <si>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</si>
  <si>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</si>
  <si>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</si>
  <si>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</si>
  <si>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</si>
  <si>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</si>
  <si>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</si>
  <si>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</si>
  <si>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</si>
  <si>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</si>
  <si>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</si>
  <si>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</si>
  <si>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</si>
  <si>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</si>
  <si>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</si>
  <si>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</si>
  <si>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</si>
  <si>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</si>
  <si>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</si>
  <si>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</si>
  <si>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</si>
  <si>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</si>
  <si>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</si>
  <si>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</si>
  <si>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</si>
  <si>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</si>
  <si>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</si>
  <si>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</si>
  <si>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</si>
  <si>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</si>
  <si>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</si>
  <si>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</si>
  <si>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</si>
  <si>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</si>
  <si>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</si>
  <si>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</si>
  <si>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</si>
  <si>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</si>
  <si>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</si>
  <si>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</si>
  <si>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</si>
  <si>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</si>
  <si>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</si>
  <si>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</si>
  <si>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</si>
  <si>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</si>
  <si>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</si>
  <si>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</si>
  <si>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</si>
  <si>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</si>
  <si>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</si>
  <si>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</si>
  <si>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</si>
  <si>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</si>
  <si>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</si>
  <si>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</si>
  <si>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</si>
  <si>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</si>
  <si>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</si>
  <si>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</si>
  <si>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</si>
  <si>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</si>
  <si>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</si>
  <si>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</si>
  <si>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</si>
  <si>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</si>
  <si>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</si>
  <si>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</si>
  <si>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</si>
  <si>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</si>
  <si>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</si>
  <si>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</si>
  <si>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</si>
  <si>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</si>
  <si>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</si>
  <si>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</si>
  <si>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</si>
  <si>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</si>
  <si>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</si>
  <si>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</si>
  <si>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</si>
  <si>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</si>
  <si>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</si>
  <si>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</si>
  <si>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</si>
  <si>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</si>
  <si>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</si>
  <si>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</si>
  <si>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</si>
  <si>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</si>
  <si>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</si>
  <si>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</si>
  <si>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</si>
  <si>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</si>
  <si>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</si>
  <si>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</si>
  <si>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</si>
  <si>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</si>
  <si>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</si>
  <si>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</si>
  <si>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</si>
  <si>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</si>
  <si>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</si>
  <si>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</si>
  <si>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</si>
  <si>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</si>
  <si>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</si>
  <si>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</si>
  <si>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</si>
  <si>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</si>
  <si>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</si>
  <si>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</si>
  <si>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</si>
  <si>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</si>
  <si>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</si>
  <si>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</si>
  <si>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</si>
  <si>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</si>
  <si>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</si>
  <si>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</si>
  <si>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</si>
  <si>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</si>
  <si>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</si>
  <si>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</si>
  <si>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</si>
  <si>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</si>
  <si>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</si>
  <si>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</si>
  <si>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</si>
  <si>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</si>
  <si>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</si>
  <si>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</si>
  <si>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</si>
  <si>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</si>
  <si>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</si>
  <si>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</si>
  <si>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</si>
  <si>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</si>
  <si>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</si>
  <si>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</si>
  <si>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</si>
  <si>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</si>
  <si>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</si>
  <si>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</si>
  <si>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</si>
  <si>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</si>
  <si>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</si>
  <si>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</si>
  <si>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</si>
  <si>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</si>
  <si>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</si>
  <si>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</si>
  <si>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</si>
  <si>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</si>
  <si>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</si>
  <si>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</si>
  <si>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</si>
  <si>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</si>
  <si>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</si>
  <si>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</si>
  <si>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</si>
  <si>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</si>
  <si>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</si>
  <si>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</si>
  <si>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</si>
  <si>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</si>
  <si>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</si>
  <si>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</si>
  <si>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</si>
  <si>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</si>
  <si>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</si>
  <si>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</si>
  <si>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</si>
  <si>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</si>
  <si>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</si>
  <si>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</si>
  <si>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</si>
  <si>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</si>
  <si>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</si>
  <si>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</si>
  <si>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</si>
  <si>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</si>
  <si>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</si>
  <si>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</si>
  <si>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</si>
  <si>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</si>
  <si>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</si>
  <si>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</si>
  <si>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</si>
  <si>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</si>
  <si>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</si>
  <si>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</si>
  <si>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</si>
  <si>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</si>
  <si>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</si>
  <si>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</si>
  <si>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</si>
  <si>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</si>
  <si>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</si>
  <si>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</si>
  <si>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</si>
  <si>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</si>
  <si>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</si>
  <si>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</si>
  <si>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</si>
  <si>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</si>
  <si>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</si>
  <si>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</si>
  <si>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</si>
  <si>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</si>
  <si>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</si>
  <si>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</si>
  <si>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</si>
  <si>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</si>
  <si>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</si>
  <si>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</si>
  <si>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</si>
  <si>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</si>
  <si>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</si>
  <si>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</si>
  <si>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</si>
  <si>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</si>
  <si>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</si>
  <si>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</si>
  <si>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</si>
  <si>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</si>
  <si>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</si>
  <si>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</si>
  <si>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</si>
  <si>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</si>
  <si>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</si>
  <si>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</si>
  <si>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</si>
  <si>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</si>
  <si>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</si>
  <si>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</si>
  <si>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</si>
  <si>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</si>
  <si>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</si>
  <si>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</si>
  <si>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</si>
  <si>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</si>
  <si>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</si>
  <si>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</si>
  <si>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</si>
  <si>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</si>
  <si>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</si>
  <si>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</si>
  <si>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</si>
  <si>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</si>
  <si>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</si>
  <si>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</si>
  <si>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</si>
  <si>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</si>
  <si>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</si>
  <si>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</si>
  <si>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</si>
  <si>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</si>
  <si>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</si>
  <si>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</si>
  <si>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</si>
  <si>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</si>
  <si>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</si>
  <si>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</si>
  <si>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</si>
  <si>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</si>
  <si>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</si>
  <si>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</si>
  <si>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</si>
  <si>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</si>
  <si>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</si>
  <si>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</si>
  <si>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</si>
  <si>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</si>
  <si>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</si>
  <si>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</si>
  <si>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</si>
  <si>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</si>
  <si>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</si>
  <si>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</si>
  <si>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</si>
  <si>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</si>
  <si>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</si>
  <si>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</si>
  <si>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</si>
  <si>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</si>
  <si>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</si>
  <si>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</si>
  <si>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</si>
  <si>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</si>
  <si>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</si>
  <si>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</si>
  <si>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</si>
  <si>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</si>
  <si>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</si>
  <si>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</si>
  <si>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</si>
  <si>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</si>
  <si>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</si>
  <si>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</si>
  <si>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</si>
  <si>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</si>
  <si>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</si>
  <si>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</si>
  <si>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</si>
  <si>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</si>
  <si>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</si>
  <si>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</si>
  <si>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</si>
  <si>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</si>
  <si>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</si>
  <si>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</si>
  <si>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</si>
  <si>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</si>
  <si>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</si>
  <si>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</si>
  <si>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</si>
  <si>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</si>
  <si>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</si>
  <si>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</si>
  <si>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</si>
  <si>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</si>
  <si>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</si>
  <si>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</si>
  <si>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</si>
  <si>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</si>
  <si>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</si>
  <si>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</si>
  <si>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</si>
  <si>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</si>
  <si>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</si>
  <si>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</si>
  <si>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</si>
  <si>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</si>
  <si>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</si>
  <si>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</si>
  <si>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</si>
  <si>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</si>
  <si>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</si>
  <si>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</si>
  <si>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</si>
  <si>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</si>
  <si>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</si>
  <si>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</si>
  <si>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</si>
  <si>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</si>
  <si>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</si>
  <si>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</si>
  <si>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</si>
  <si>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</si>
  <si>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</si>
  <si>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</si>
  <si>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</si>
  <si>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</si>
  <si>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</si>
  <si>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</si>
  <si>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</si>
  <si>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</si>
  <si>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</si>
  <si>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</si>
  <si>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</si>
  <si>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</si>
  <si>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</si>
  <si>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</si>
  <si>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</si>
  <si>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</si>
  <si>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</si>
  <si>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</si>
  <si>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</si>
  <si>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</si>
  <si>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</si>
  <si>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</si>
  <si>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</si>
  <si>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</si>
  <si>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</si>
  <si>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</si>
  <si>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</si>
  <si>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</si>
  <si>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</si>
  <si>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</si>
  <si>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</si>
  <si>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</si>
  <si>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</si>
  <si>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</si>
  <si>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</si>
  <si>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</si>
  <si>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</si>
  <si>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</si>
  <si>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</si>
  <si>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</si>
  <si>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</si>
  <si>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</si>
  <si>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</si>
  <si>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</si>
  <si>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</si>
  <si>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</si>
  <si>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</si>
  <si>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</si>
  <si>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</si>
  <si>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</si>
  <si>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</si>
  <si>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</si>
  <si>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</si>
  <si>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</si>
  <si>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</si>
  <si>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</si>
  <si>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</si>
  <si>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</si>
  <si>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</si>
  <si>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</si>
  <si>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</si>
  <si>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</si>
  <si>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</si>
  <si>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</si>
  <si>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</si>
  <si>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</si>
  <si>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</si>
  <si>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</si>
  <si>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</si>
  <si>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</si>
  <si>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</si>
  <si>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</si>
  <si>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</si>
  <si>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</si>
  <si>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</si>
  <si>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</si>
  <si>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</si>
  <si>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</si>
  <si>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</si>
  <si>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</si>
  <si>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</si>
  <si>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</si>
  <si>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</si>
  <si>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</si>
  <si>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</si>
  <si>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</si>
  <si>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</si>
  <si>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</si>
  <si>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</si>
  <si>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</si>
  <si>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</si>
  <si>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</si>
  <si>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</si>
  <si>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</si>
  <si>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</si>
  <si>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</si>
  <si>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</si>
  <si>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</si>
  <si>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</si>
  <si>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</si>
  <si>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</si>
  <si>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</si>
  <si>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</si>
  <si>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</si>
  <si>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</si>
  <si>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</si>
  <si>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</si>
  <si>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</si>
  <si>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</si>
  <si>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</si>
  <si>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</si>
  <si>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</si>
  <si>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</si>
  <si>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</si>
  <si>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</si>
  <si>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</si>
  <si>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</si>
  <si>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</si>
  <si>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</si>
  <si>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</si>
  <si>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</si>
  <si>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</si>
  <si>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</si>
  <si>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</si>
  <si>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</si>
  <si>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</si>
  <si>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</si>
  <si>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</si>
  <si>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</si>
  <si>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</si>
  <si>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</si>
  <si>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</si>
  <si>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</si>
  <si>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</si>
  <si>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</si>
  <si>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</si>
  <si>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</si>
  <si>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</si>
  <si>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</si>
  <si>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</si>
  <si>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</si>
  <si>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</si>
  <si>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</si>
  <si>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</si>
  <si>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</si>
  <si>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</si>
  <si>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</si>
  <si>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</si>
  <si>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</si>
  <si>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</si>
  <si>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</si>
  <si>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</si>
  <si>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</si>
  <si>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</si>
  <si>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</si>
  <si>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</si>
  <si>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</si>
  <si>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</si>
  <si>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</si>
  <si>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</si>
  <si>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</si>
  <si>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</si>
  <si>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</si>
  <si>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</si>
  <si>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</si>
  <si>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</si>
  <si>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</si>
  <si>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</si>
  <si>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</si>
  <si>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</si>
  <si>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</si>
  <si>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</si>
  <si>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</si>
  <si>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</si>
  <si>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</si>
  <si>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</si>
  <si>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</si>
  <si>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</si>
  <si>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</si>
  <si>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</si>
  <si>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</si>
  <si>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</si>
  <si>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</si>
  <si>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</si>
  <si>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</si>
  <si>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</si>
  <si>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</si>
  <si>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</si>
  <si>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</si>
  <si>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</si>
  <si>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</si>
  <si>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</si>
  <si>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</si>
  <si>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</si>
  <si>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</si>
  <si>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</si>
  <si>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</si>
  <si>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</si>
  <si>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</si>
  <si>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</si>
  <si>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</si>
  <si>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</si>
  <si>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</si>
  <si>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</si>
  <si>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</si>
  <si>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</si>
  <si>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</si>
  <si>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</si>
  <si>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</si>
  <si>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</si>
  <si>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</si>
  <si>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</si>
  <si>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</si>
  <si>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</si>
  <si>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</si>
  <si>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</si>
  <si>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</si>
  <si>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</si>
  <si>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</si>
  <si>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</si>
  <si>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</si>
  <si>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</si>
  <si>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</si>
  <si>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</si>
  <si>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</si>
  <si>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</si>
  <si>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</si>
  <si>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</si>
  <si>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</si>
  <si>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</si>
  <si>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</si>
  <si>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</si>
  <si>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</si>
  <si>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</si>
  <si>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</si>
  <si>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</si>
  <si>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</si>
  <si>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</si>
  <si>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</si>
  <si>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</si>
  <si>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</si>
  <si>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</si>
  <si>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</si>
  <si>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</si>
  <si>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</si>
  <si>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</si>
  <si>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</si>
  <si>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</si>
  <si>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</si>
  <si>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</si>
  <si>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</si>
  <si>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</si>
  <si>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</si>
  <si>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</si>
  <si>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</si>
  <si>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</si>
  <si>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</si>
  <si>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</si>
  <si>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</si>
  <si>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</si>
  <si>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</si>
  <si>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</si>
  <si>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</si>
  <si>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</si>
  <si>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</si>
  <si>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</si>
  <si>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</si>
  <si>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</si>
  <si>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</si>
  <si>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</si>
  <si>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</si>
  <si>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</si>
  <si>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</si>
  <si>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</si>
  <si>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</si>
  <si>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</si>
  <si>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</si>
  <si>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</si>
  <si>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</si>
  <si>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</si>
  <si>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</si>
  <si>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</si>
  <si>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</si>
  <si>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</si>
  <si>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</si>
  <si>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</si>
  <si>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</si>
  <si>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</si>
  <si>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</si>
  <si>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</si>
  <si>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</si>
  <si>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</si>
  <si>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</si>
  <si>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</si>
  <si>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</si>
  <si>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</si>
  <si>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</si>
  <si>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</si>
  <si>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</si>
  <si>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</si>
  <si>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</si>
  <si>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</si>
  <si>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</si>
  <si>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</si>
  <si>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</si>
  <si>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</si>
  <si>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</si>
  <si>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</si>
  <si>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</si>
  <si>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</si>
  <si>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</si>
  <si>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</si>
  <si>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</si>
  <si>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</si>
  <si>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</si>
  <si>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</si>
  <si>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</si>
  <si>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</si>
  <si>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</si>
  <si>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</si>
  <si>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</si>
  <si>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</si>
  <si>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</si>
  <si>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</si>
  <si>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</si>
  <si>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</si>
  <si>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</si>
  <si>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</si>
  <si>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</si>
  <si>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</si>
  <si>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</si>
  <si>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</si>
  <si>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</si>
  <si>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</si>
  <si>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</si>
  <si>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</si>
  <si>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</si>
  <si>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</si>
  <si>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</si>
  <si>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</si>
  <si>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</si>
  <si>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</si>
  <si>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</si>
  <si>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</si>
  <si>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</si>
  <si>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</si>
  <si>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</si>
  <si>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</si>
  <si>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</si>
  <si>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</si>
  <si>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</si>
  <si>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</si>
  <si>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</si>
  <si>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</si>
  <si>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</si>
  <si>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</si>
  <si>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</si>
  <si>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</si>
  <si>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</si>
  <si>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</si>
  <si>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</si>
  <si>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</si>
  <si>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</si>
  <si>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</si>
  <si>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</si>
  <si>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</si>
  <si>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</si>
  <si>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</si>
  <si>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</si>
  <si>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</si>
  <si>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</si>
  <si>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</si>
  <si>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</si>
  <si>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</si>
  <si>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</si>
  <si>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</si>
  <si>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</si>
  <si>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</si>
  <si>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</si>
  <si>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</si>
  <si>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</si>
  <si>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</si>
  <si>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</si>
  <si>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</si>
  <si>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</si>
  <si>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</si>
  <si>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</si>
  <si>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</si>
  <si>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</si>
  <si>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</si>
  <si>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</si>
  <si>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</si>
  <si>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</si>
  <si>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</si>
  <si>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</si>
  <si>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</si>
  <si>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</si>
  <si>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</si>
  <si>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</si>
  <si>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</si>
  <si>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</si>
  <si>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</si>
  <si>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</si>
  <si>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</si>
  <si>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</si>
  <si>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</si>
  <si>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</si>
  <si>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</si>
  <si>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</si>
  <si>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</si>
  <si>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</si>
  <si>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</si>
  <si>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</si>
  <si>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</si>
  <si>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</si>
  <si>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</si>
  <si>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</si>
  <si>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</si>
  <si>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</si>
  <si>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</si>
  <si>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</si>
  <si>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</si>
  <si>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</si>
  <si>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</si>
  <si>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</si>
  <si>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</si>
  <si>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</si>
  <si>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</si>
  <si>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</si>
  <si>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</si>
  <si>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</si>
  <si>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</si>
  <si>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</si>
  <si>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</si>
  <si>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</si>
  <si>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</si>
  <si>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</si>
  <si>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</si>
  <si>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</si>
  <si>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</si>
  <si>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</si>
  <si>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</si>
  <si>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</si>
  <si>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</si>
  <si>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</si>
  <si>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</si>
  <si>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</si>
  <si>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</si>
  <si>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</si>
  <si>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</si>
  <si>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</si>
  <si>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</si>
  <si>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</si>
  <si>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</si>
  <si>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</si>
  <si>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</si>
  <si>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</si>
  <si>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</si>
  <si>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</si>
  <si>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</si>
  <si>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</si>
  <si>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</si>
  <si>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</si>
  <si>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</si>
  <si>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</si>
  <si>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</si>
  <si>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</si>
  <si>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</si>
  <si>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</si>
  <si>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</si>
  <si>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</si>
  <si>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</si>
  <si>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</si>
  <si>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</si>
  <si>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</si>
  <si>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</si>
  <si>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</si>
  <si>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</si>
  <si>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</si>
  <si>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</si>
  <si>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</si>
  <si>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</si>
  <si>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</si>
  <si>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</si>
  <si>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</si>
  <si>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</si>
  <si>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</si>
  <si>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</si>
  <si>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</si>
  <si>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</si>
  <si>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</si>
  <si>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</si>
  <si>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</si>
  <si>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</si>
  <si>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</si>
  <si>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</si>
  <si>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</si>
  <si>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</si>
  <si>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</si>
  <si>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</si>
  <si>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</si>
  <si>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</si>
  <si>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</si>
  <si>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</si>
  <si>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</si>
  <si>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</si>
  <si>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</si>
  <si>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</si>
  <si>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</si>
  <si>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</si>
  <si>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</si>
  <si>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</si>
  <si>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</si>
  <si>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</si>
  <si>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</si>
  <si>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</si>
  <si>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</si>
  <si>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</si>
  <si>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</si>
  <si>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</si>
  <si>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</si>
  <si>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</si>
  <si>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</si>
  <si>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</si>
  <si>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</si>
  <si>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</si>
  <si>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</si>
  <si>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</si>
  <si>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</si>
  <si>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</si>
  <si>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</si>
  <si>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</si>
  <si>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</si>
  <si>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</si>
  <si>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</si>
  <si>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</si>
  <si>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</si>
  <si>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</si>
  <si>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</si>
  <si>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</si>
  <si>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</si>
  <si>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</si>
  <si>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</si>
  <si>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</si>
  <si>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</si>
  <si>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</si>
  <si>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</si>
  <si>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</si>
  <si>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</si>
  <si>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</si>
  <si>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</si>
  <si>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</si>
  <si>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</si>
  <si>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</si>
  <si>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</si>
  <si>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</si>
  <si>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</si>
  <si>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</si>
  <si>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</si>
  <si>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</si>
  <si>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</si>
  <si>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</si>
  <si>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</si>
  <si>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</si>
  <si>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</si>
  <si>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</si>
  <si>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</si>
  <si>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</si>
  <si>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</si>
  <si>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</si>
  <si>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</si>
  <si>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</si>
  <si>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</si>
  <si>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</si>
  <si>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</si>
  <si>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</si>
  <si>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</si>
  <si>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</si>
  <si>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</si>
  <si>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</si>
  <si>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</si>
  <si>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</si>
  <si>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</si>
  <si>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</si>
  <si>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</si>
  <si>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</si>
  <si>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</si>
  <si>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</si>
  <si>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</si>
  <si>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</si>
  <si>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</si>
  <si>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</si>
  <si>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</si>
  <si>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</si>
  <si>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</si>
  <si>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</si>
  <si>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</si>
  <si>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</si>
  <si>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</si>
  <si>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</si>
  <si>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</si>
  <si>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</si>
  <si>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</si>
  <si>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</si>
  <si>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</si>
  <si>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</si>
  <si>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</si>
  <si>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</si>
  <si>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</si>
  <si>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</si>
  <si>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</si>
  <si>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</si>
  <si>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</si>
  <si>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</si>
  <si>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</si>
  <si>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</si>
  <si>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</si>
  <si>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</si>
  <si>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</si>
  <si>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</si>
  <si>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</si>
  <si>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</si>
  <si>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</si>
  <si>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</si>
  <si>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</si>
  <si>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</si>
  <si>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</si>
  <si>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</si>
  <si>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</si>
  <si>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</si>
  <si>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</si>
  <si>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</si>
  <si>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</si>
  <si>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</si>
  <si>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</si>
  <si>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</si>
  <si>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</si>
  <si>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</si>
  <si>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</si>
  <si>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</si>
  <si>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</si>
  <si>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</si>
  <si>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</si>
  <si>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</si>
  <si>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</si>
  <si>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</si>
  <si>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</si>
  <si>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</si>
  <si>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</si>
  <si>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</si>
  <si>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</si>
  <si>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</si>
  <si>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</si>
  <si>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</si>
  <si>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</si>
  <si>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</si>
  <si>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</si>
  <si>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</si>
  <si>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</si>
  <si>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</si>
  <si>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</si>
  <si>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</si>
  <si>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</si>
  <si>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</si>
  <si>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</si>
  <si>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</si>
  <si>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</si>
  <si>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</si>
  <si>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</si>
  <si>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</si>
  <si>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</si>
  <si>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</si>
  <si>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</si>
  <si>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</si>
  <si>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</si>
  <si>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</si>
  <si>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</si>
  <si>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</si>
  <si>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</si>
  <si>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</si>
  <si>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</si>
  <si>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</si>
  <si>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</si>
  <si>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</si>
  <si>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</si>
  <si>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</si>
  <si>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</si>
  <si>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</si>
  <si>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</si>
  <si>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</si>
  <si>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</si>
  <si>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</si>
  <si>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</si>
  <si>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</si>
  <si>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</si>
  <si>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</si>
  <si>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</si>
  <si>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</si>
  <si>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</si>
  <si>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</si>
  <si>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</si>
  <si>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</si>
  <si>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</si>
  <si>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</si>
  <si>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</si>
  <si>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</si>
  <si>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</si>
  <si>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</si>
  <si>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</si>
  <si>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</si>
  <si>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</si>
  <si>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</si>
  <si>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</si>
  <si>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</si>
  <si>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</si>
  <si>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</si>
  <si>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</si>
  <si>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</si>
  <si>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</si>
  <si>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</si>
  <si>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</si>
  <si>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</si>
  <si>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</si>
  <si>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</si>
  <si>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</si>
  <si>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</si>
  <si>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</si>
  <si>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</si>
  <si>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</si>
  <si>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</si>
  <si>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</si>
  <si>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</si>
  <si>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</si>
  <si>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</si>
  <si>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</si>
  <si>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</si>
  <si>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</si>
  <si>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</si>
  <si>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</si>
  <si>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</si>
  <si>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</si>
  <si>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</si>
  <si>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</si>
  <si>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</si>
  <si>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</si>
  <si>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</si>
  <si>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</si>
  <si>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</si>
  <si>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</si>
  <si>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</si>
  <si>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</si>
  <si>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</si>
  <si>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</si>
  <si>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</si>
  <si>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</si>
  <si>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</si>
  <si>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</si>
  <si>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</si>
  <si>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</si>
  <si>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</si>
  <si>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</si>
  <si>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</si>
  <si>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</si>
  <si>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</si>
  <si>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</si>
  <si>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</si>
  <si>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</si>
  <si>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</si>
  <si>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</si>
  <si>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</si>
  <si>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</si>
  <si>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</si>
  <si>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</si>
  <si>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</si>
  <si>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</si>
  <si>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</si>
  <si>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</si>
  <si>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</si>
  <si>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</si>
  <si>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</si>
  <si>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</si>
  <si>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</si>
  <si>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</si>
  <si>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</si>
  <si>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</si>
  <si>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</si>
  <si>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</si>
  <si>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</si>
  <si>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</si>
  <si>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</si>
  <si>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</si>
  <si>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</si>
  <si>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</si>
  <si>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</si>
  <si>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</si>
  <si>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</si>
  <si>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</si>
  <si>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</si>
  <si>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</si>
  <si>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</si>
  <si>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</si>
  <si>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</si>
  <si>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</si>
  <si>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</si>
  <si>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</si>
  <si>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</si>
  <si>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</si>
  <si>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</si>
  <si>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</si>
  <si>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</si>
  <si>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</si>
  <si>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</si>
  <si>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</si>
  <si>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</si>
  <si>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</si>
  <si>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</si>
  <si>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</si>
  <si>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</si>
  <si>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</si>
  <si>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</si>
  <si>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</si>
  <si>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</si>
  <si>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</si>
  <si>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</si>
  <si>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</si>
  <si>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</si>
  <si>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</si>
  <si>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</si>
  <si>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</si>
  <si>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</si>
  <si>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</si>
  <si>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</si>
  <si>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</si>
  <si>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</si>
  <si>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</si>
  <si>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</si>
  <si>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</si>
  <si>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</si>
  <si>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</si>
  <si>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</si>
  <si>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</si>
  <si>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</si>
  <si>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</si>
  <si>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</si>
  <si>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</si>
  <si>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</si>
  <si>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</si>
  <si>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</si>
  <si>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</si>
  <si>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</si>
  <si>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</si>
  <si>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</si>
  <si>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</si>
  <si>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</si>
  <si>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</si>
  <si>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</si>
  <si>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</si>
  <si>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</si>
  <si>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</si>
  <si>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</si>
  <si>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</si>
  <si>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</si>
  <si>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</si>
  <si>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</si>
  <si>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</si>
  <si>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</si>
  <si>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</si>
  <si>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</si>
  <si>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</si>
  <si>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</si>
  <si>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</si>
  <si>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</si>
  <si>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</si>
  <si>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</si>
  <si>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</si>
  <si>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</si>
  <si>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</si>
  <si>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</si>
  <si>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</si>
  <si>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</si>
  <si>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</si>
  <si>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</si>
  <si>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</si>
  <si>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</si>
  <si>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</si>
  <si>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</si>
  <si>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</si>
  <si>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</si>
  <si>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</si>
  <si>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</si>
  <si>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</si>
  <si>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</si>
  <si>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</si>
  <si>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</si>
  <si>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</si>
  <si>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</si>
  <si>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</si>
  <si>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</si>
  <si>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</si>
  <si>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</si>
  <si>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</si>
  <si>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</si>
  <si>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</si>
  <si>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</si>
  <si>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</si>
  <si>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</si>
  <si>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</si>
  <si>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</si>
  <si>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</si>
  <si>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</si>
  <si>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</si>
  <si>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</si>
  <si>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</si>
  <si>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</si>
  <si>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</si>
  <si>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</si>
  <si>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</si>
  <si>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</si>
  <si>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</si>
  <si>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</si>
  <si>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</si>
  <si>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</si>
  <si>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</si>
  <si>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</si>
  <si>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</si>
  <si>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</si>
  <si>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</si>
  <si>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</si>
  <si>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</si>
  <si>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</si>
  <si>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</si>
  <si>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</si>
  <si>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</si>
  <si>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</si>
  <si>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</si>
  <si>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</si>
  <si>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</si>
  <si>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</si>
  <si>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</si>
  <si>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</si>
  <si>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</si>
  <si>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</si>
  <si>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</si>
  <si>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</si>
  <si>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</si>
  <si>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</si>
  <si>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</si>
  <si>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</si>
  <si>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</si>
  <si>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</si>
  <si>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</si>
  <si>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</si>
  <si>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</si>
  <si>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</si>
  <si>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</si>
  <si>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</si>
  <si>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</si>
  <si>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</si>
  <si>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</si>
  <si>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</si>
  <si>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</si>
  <si>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</si>
  <si>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</si>
  <si>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</si>
  <si>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</si>
  <si>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</si>
  <si>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</si>
  <si>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</si>
  <si>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</si>
  <si>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</si>
  <si>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</si>
  <si>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</si>
  <si>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</si>
  <si>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</si>
  <si>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</si>
  <si>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</si>
  <si>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</si>
  <si>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</si>
  <si>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</si>
  <si>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</si>
  <si>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</si>
  <si>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</si>
  <si>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</si>
  <si>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</si>
  <si>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</si>
  <si>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</si>
  <si>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</si>
  <si>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</si>
  <si>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</si>
  <si>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</si>
  <si>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</si>
  <si>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</si>
  <si>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</si>
  <si>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</si>
  <si>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</si>
  <si>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</si>
  <si>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</si>
  <si>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</si>
  <si>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</si>
  <si>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</si>
  <si>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</si>
  <si>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</si>
  <si>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</si>
  <si>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</si>
  <si>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</si>
  <si>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</si>
  <si>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</si>
  <si>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</si>
  <si>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</si>
  <si>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</si>
  <si>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</si>
  <si>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</si>
  <si>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</si>
  <si>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</si>
  <si>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</si>
  <si>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</si>
  <si>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</si>
  <si>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</si>
  <si>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</si>
  <si>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</si>
  <si>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</si>
  <si>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</si>
  <si>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</si>
  <si>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</si>
  <si>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</si>
  <si>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</si>
  <si>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</si>
  <si>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</si>
  <si>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</si>
  <si>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</si>
  <si>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</si>
  <si>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</si>
  <si>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</si>
  <si>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</si>
  <si>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</si>
  <si>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</si>
  <si>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</si>
  <si>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</si>
  <si>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</si>
  <si>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</si>
  <si>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</si>
  <si>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</si>
  <si>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</si>
  <si>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</si>
  <si>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</si>
  <si>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</si>
  <si>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</si>
  <si>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</si>
  <si>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</si>
  <si>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</si>
  <si>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</si>
  <si>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</si>
  <si>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</si>
  <si>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</si>
  <si>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</si>
  <si>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</si>
  <si>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</si>
  <si>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</si>
  <si>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</si>
  <si>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</si>
  <si>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</si>
  <si>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</si>
  <si>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</si>
  <si>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</si>
  <si>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</si>
  <si>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</si>
  <si>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</si>
  <si>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</si>
  <si>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</si>
  <si>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</si>
  <si>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</si>
  <si>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</si>
  <si>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</si>
  <si>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</si>
  <si>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</si>
  <si>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</si>
  <si>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</si>
  <si>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</si>
  <si>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</si>
  <si>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</si>
  <si>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</si>
  <si>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</si>
  <si>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</si>
  <si>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</si>
  <si>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</si>
  <si>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</si>
  <si>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</si>
  <si>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</si>
  <si>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</si>
  <si>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</si>
  <si>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</si>
  <si>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</si>
  <si>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</si>
  <si>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</si>
  <si>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</si>
  <si>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</si>
  <si>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</si>
  <si>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</si>
  <si>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</si>
  <si>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</si>
  <si>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</si>
  <si>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</si>
  <si>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</si>
  <si>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</si>
  <si>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</si>
  <si>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</si>
  <si>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</si>
  <si>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</si>
  <si>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</si>
  <si>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</si>
  <si>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</si>
  <si>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</si>
  <si>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</si>
  <si>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</si>
  <si>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</si>
  <si>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</si>
  <si>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</si>
  <si>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</si>
  <si>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</si>
  <si>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</si>
  <si>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</si>
  <si>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</si>
  <si>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</si>
  <si>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</si>
  <si>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</si>
  <si>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</si>
  <si>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</si>
  <si>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</si>
  <si>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</si>
  <si>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</si>
  <si>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</si>
  <si>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</si>
  <si>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</si>
  <si>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</si>
  <si>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</si>
  <si>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</si>
  <si>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</si>
  <si>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</si>
  <si>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</si>
  <si>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</si>
  <si>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</si>
  <si>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</si>
  <si>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</si>
  <si>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</si>
  <si>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</si>
  <si>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</si>
  <si>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</si>
  <si>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</si>
  <si>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</si>
  <si>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</si>
  <si>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</si>
  <si>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</si>
  <si>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</si>
  <si>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</si>
  <si>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</si>
  <si>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</si>
  <si>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</si>
  <si>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</si>
  <si>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</si>
  <si>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</si>
  <si>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</si>
  <si>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</si>
  <si>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</si>
  <si>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</si>
  <si>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</si>
  <si>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</si>
  <si>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</si>
  <si>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</si>
  <si>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</si>
  <si>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</si>
  <si>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</si>
  <si>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</si>
  <si>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</si>
  <si>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</si>
  <si>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</si>
  <si>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</si>
  <si>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</si>
  <si>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</si>
  <si>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</si>
  <si>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</si>
  <si>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</si>
  <si>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</si>
  <si>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</si>
  <si>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</si>
  <si>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</si>
  <si>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</si>
  <si>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</si>
  <si>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</si>
  <si>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</si>
  <si>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</si>
  <si>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</si>
  <si>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</si>
  <si>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</si>
  <si>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</si>
  <si>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</si>
  <si>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</si>
  <si>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</si>
  <si>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</si>
  <si>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</si>
  <si>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</si>
  <si>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</si>
  <si>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</si>
  <si>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</si>
  <si>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</si>
  <si>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</si>
  <si>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</si>
  <si>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</si>
  <si>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</si>
  <si>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</si>
  <si>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</si>
  <si>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</si>
  <si>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</si>
  <si>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</si>
  <si>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</si>
  <si>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</si>
  <si>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</si>
  <si>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</si>
  <si>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</si>
  <si>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</si>
  <si>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</si>
  <si>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</si>
  <si>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</si>
  <si>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</si>
  <si>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</si>
  <si>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</si>
  <si>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</si>
  <si>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</si>
  <si>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</si>
  <si>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</si>
  <si>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</si>
  <si>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</si>
  <si>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</si>
  <si>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</si>
  <si>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</si>
  <si>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</si>
  <si>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</si>
  <si>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</si>
  <si>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</si>
  <si>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</si>
  <si>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</si>
  <si>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</si>
  <si>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</si>
  <si>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</si>
  <si>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</si>
  <si>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</si>
  <si>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</si>
  <si>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</si>
  <si>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</si>
  <si>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</si>
  <si>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</si>
  <si>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</si>
  <si>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</si>
  <si>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</si>
  <si>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</si>
  <si>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</si>
  <si>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</si>
  <si>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</si>
  <si>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</si>
  <si>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</si>
  <si>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</si>
  <si>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</si>
  <si>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</si>
  <si>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</si>
  <si>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</si>
  <si>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</si>
  <si>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</si>
  <si>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</si>
  <si>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</si>
  <si>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</si>
  <si>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</si>
  <si>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</si>
  <si>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</si>
  <si>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</si>
  <si>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</si>
  <si>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</si>
  <si>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</si>
  <si>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</si>
  <si>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</si>
  <si>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</si>
  <si>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</si>
  <si>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</si>
  <si>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</si>
  <si>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</si>
  <si>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</si>
  <si>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</si>
  <si>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</si>
  <si>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</si>
  <si>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</si>
  <si>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</si>
  <si>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</si>
  <si>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</si>
  <si>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</si>
  <si>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</si>
  <si>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</si>
  <si>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</si>
  <si>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</si>
  <si>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</si>
  <si>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</si>
  <si>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</si>
  <si>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</si>
  <si>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</si>
  <si>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</si>
  <si>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</si>
  <si>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</si>
  <si>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</si>
  <si>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</si>
  <si>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</si>
  <si>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</si>
  <si>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</si>
  <si>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</si>
  <si>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</si>
  <si>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</si>
  <si>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</si>
  <si>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</si>
  <si>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</si>
  <si>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</si>
  <si>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</si>
  <si>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</si>
  <si>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</si>
  <si>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</si>
  <si>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</si>
  <si>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</si>
  <si>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</si>
  <si>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</si>
  <si>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</si>
  <si>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</si>
  <si>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</si>
  <si>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</si>
  <si>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</si>
  <si>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</si>
  <si>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</si>
  <si>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</si>
  <si>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</si>
  <si>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</si>
  <si>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</si>
  <si>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</si>
  <si>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</si>
  <si>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</si>
  <si>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</si>
  <si>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</si>
  <si>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</si>
  <si>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</si>
  <si>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</si>
  <si>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</si>
  <si>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</si>
  <si>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</si>
  <si>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</si>
  <si>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</si>
  <si>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</si>
  <si>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</si>
  <si>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</si>
  <si>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</si>
  <si>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</si>
  <si>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</si>
  <si>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</si>
  <si>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</si>
  <si>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</si>
  <si>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</si>
  <si>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</si>
  <si>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</si>
  <si>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</si>
  <si>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</si>
  <si>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</si>
  <si>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</si>
  <si>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</si>
  <si>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</si>
  <si>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</si>
  <si>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</si>
  <si>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</si>
  <si>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</si>
  <si>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</si>
  <si>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</si>
  <si>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</si>
  <si>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</si>
  <si>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</si>
  <si>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</si>
  <si>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</si>
  <si>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</si>
  <si>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</si>
  <si>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</si>
  <si>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</si>
  <si>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</si>
  <si>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</si>
  <si>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</si>
  <si>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</si>
  <si>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</si>
  <si>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</si>
  <si>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</si>
  <si>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</si>
  <si>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</si>
  <si>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</si>
  <si>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</si>
  <si>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</si>
  <si>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</si>
  <si>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</si>
  <si>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</si>
  <si>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</si>
  <si>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</si>
  <si>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</si>
  <si>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</si>
  <si>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</si>
  <si>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</si>
  <si>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</si>
  <si>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</si>
  <si>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</si>
  <si>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</si>
  <si>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</si>
  <si>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</si>
  <si>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</si>
  <si>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</si>
  <si>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</si>
  <si>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</si>
  <si>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</si>
  <si>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</si>
  <si>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</si>
  <si>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</si>
  <si>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</si>
  <si>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</si>
  <si>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</si>
  <si>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</si>
  <si>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</si>
  <si>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</si>
  <si>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</si>
  <si>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</si>
  <si>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</si>
  <si>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</si>
  <si>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</si>
  <si>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</si>
  <si>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</si>
  <si>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</si>
  <si>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</si>
  <si>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</si>
  <si>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</si>
  <si>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</si>
  <si>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</si>
  <si>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</si>
  <si>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</si>
  <si>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</si>
  <si>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</si>
  <si>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</si>
  <si>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</si>
  <si>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</si>
  <si>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</si>
  <si>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</si>
  <si>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</si>
  <si>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</si>
  <si>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</si>
  <si>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</si>
  <si>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</si>
  <si>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</si>
  <si>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</si>
  <si>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</si>
  <si>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</si>
  <si>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</si>
  <si>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</si>
  <si>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</si>
  <si>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</si>
  <si>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</si>
  <si>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</si>
  <si>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</si>
  <si>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</si>
  <si>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</si>
  <si>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</si>
  <si>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</si>
  <si>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</si>
  <si>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</si>
  <si>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</si>
  <si>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</si>
  <si>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</si>
  <si>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</si>
  <si>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</si>
  <si>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</si>
  <si>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</si>
  <si>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</si>
  <si>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</si>
  <si>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</si>
  <si>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</si>
  <si>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</si>
  <si>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</si>
  <si>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</si>
  <si>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</si>
  <si>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</si>
  <si>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</si>
  <si>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</si>
  <si>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</si>
  <si>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</si>
  <si>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</si>
  <si>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</si>
  <si>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</si>
  <si>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</si>
  <si>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</si>
  <si>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</si>
  <si>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</si>
  <si>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</si>
  <si>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</si>
  <si>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</si>
  <si>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</si>
  <si>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</si>
  <si>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</si>
  <si>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</si>
  <si>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</si>
  <si>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</si>
  <si>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</si>
  <si>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</si>
  <si>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</si>
  <si>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</si>
  <si>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</si>
  <si>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</si>
  <si>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</si>
  <si>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</si>
  <si>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</si>
  <si>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</si>
  <si>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</si>
  <si>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</si>
  <si>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</si>
  <si>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</si>
  <si>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</si>
  <si>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</si>
  <si>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</si>
  <si>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</si>
  <si>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</si>
  <si>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</si>
  <si>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</si>
  <si>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</si>
  <si>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</si>
  <si>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</si>
  <si>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</si>
  <si>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</si>
  <si>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</si>
  <si>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</si>
  <si>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</si>
  <si>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</si>
  <si>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</si>
  <si>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</si>
  <si>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</si>
  <si>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</si>
  <si>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</si>
  <si>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</si>
  <si>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</si>
  <si>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</si>
  <si>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</si>
  <si>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</si>
  <si>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</si>
  <si>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</si>
  <si>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</si>
  <si>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</si>
  <si>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</si>
  <si>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</si>
  <si>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</si>
  <si>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</si>
  <si>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</si>
  <si>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</si>
  <si>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</si>
  <si>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</si>
  <si>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</si>
  <si>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</si>
  <si>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</si>
  <si>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</si>
  <si>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</si>
  <si>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</si>
  <si>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</si>
  <si>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</si>
  <si>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</si>
  <si>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</si>
  <si>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</si>
  <si>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</si>
  <si>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</si>
  <si>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</si>
  <si>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</si>
  <si>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</si>
  <si>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</si>
  <si>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</si>
  <si>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</si>
  <si>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</si>
  <si>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</si>
  <si>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</si>
  <si>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</si>
  <si>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</si>
  <si>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</si>
  <si>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</si>
  <si>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</si>
  <si>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</si>
  <si>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</si>
  <si>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</si>
  <si>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</si>
  <si>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</si>
  <si>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</si>
  <si>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</si>
  <si>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</si>
  <si>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</si>
  <si>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</si>
  <si>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</si>
  <si>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</si>
  <si>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</si>
  <si>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</si>
  <si>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</si>
  <si>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</si>
  <si>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</si>
  <si>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</si>
  <si>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</si>
  <si>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</si>
  <si>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</si>
  <si>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</si>
  <si>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</si>
  <si>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</si>
  <si>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</si>
  <si>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</si>
  <si>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</si>
  <si>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</si>
  <si>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</si>
  <si>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</si>
  <si>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</si>
  <si>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</si>
  <si>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</si>
  <si>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</si>
  <si>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</si>
  <si>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</si>
  <si>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</si>
  <si>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</si>
  <si>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</si>
  <si>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</si>
  <si>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</si>
  <si>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</si>
  <si>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</si>
  <si>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</si>
  <si>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</si>
  <si>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</si>
  <si>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</si>
  <si>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</si>
  <si>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</si>
  <si>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</si>
  <si>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</si>
  <si>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</si>
  <si>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</si>
  <si>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</si>
  <si>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</si>
  <si>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</si>
  <si>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</si>
  <si>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</si>
  <si>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</si>
  <si>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</si>
  <si>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</si>
  <si>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</si>
  <si>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</si>
  <si>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</si>
  <si>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</si>
  <si>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</si>
  <si>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</si>
  <si>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</si>
  <si>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</si>
  <si>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</si>
  <si>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</si>
  <si>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</si>
  <si>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</si>
  <si>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</si>
  <si>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</si>
  <si>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</si>
  <si>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</si>
  <si>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</si>
  <si>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</si>
  <si>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</si>
  <si>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</si>
  <si>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</si>
  <si>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</si>
  <si>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</si>
  <si>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</si>
  <si>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</si>
  <si>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</si>
  <si>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</si>
  <si>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</si>
  <si>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</si>
  <si>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</si>
  <si>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</si>
  <si>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</si>
  <si>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</si>
  <si>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</si>
  <si>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</si>
  <si>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</si>
  <si>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</si>
  <si>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</si>
  <si>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</si>
  <si>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</si>
  <si>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</si>
  <si>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</si>
  <si>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</si>
  <si>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</si>
  <si>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</si>
  <si>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</si>
  <si>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</si>
  <si>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</si>
  <si>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</si>
  <si>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</si>
  <si>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</si>
  <si>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</si>
  <si>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</si>
  <si>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</si>
  <si>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</si>
  <si>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</si>
  <si>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</si>
  <si>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</si>
  <si>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</si>
  <si>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</si>
  <si>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</si>
  <si>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</si>
  <si>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</si>
  <si>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</si>
  <si>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</si>
  <si>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</si>
  <si>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</si>
  <si>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</si>
  <si>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</si>
  <si>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</si>
  <si>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</si>
  <si>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</si>
  <si>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</si>
  <si>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</si>
  <si>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</si>
  <si>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</si>
  <si>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</si>
  <si>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</si>
  <si>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</si>
  <si>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</si>
  <si>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</si>
  <si>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</si>
  <si>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</si>
  <si>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</si>
  <si>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</si>
  <si>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</si>
  <si>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</si>
  <si>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</si>
  <si>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</si>
  <si>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</si>
  <si>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</si>
  <si>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</si>
  <si>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</si>
  <si>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</si>
  <si>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</si>
  <si>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</si>
  <si>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</si>
  <si>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</si>
  <si>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</si>
  <si>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</si>
  <si>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</si>
  <si>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</si>
  <si>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</si>
  <si>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</si>
  <si>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</si>
  <si>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</si>
  <si>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</si>
  <si>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</si>
  <si>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</si>
  <si>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</si>
  <si>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</si>
  <si>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</si>
  <si>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</si>
  <si>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</si>
  <si>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</si>
  <si>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</si>
  <si>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</si>
  <si>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</si>
  <si>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</si>
  <si>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</si>
  <si>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</si>
  <si>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</si>
  <si>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</si>
  <si>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</si>
  <si>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</si>
  <si>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</si>
  <si>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</si>
  <si>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</si>
  <si>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</si>
  <si>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</si>
  <si>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</si>
  <si>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</si>
  <si>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</si>
  <si>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</si>
  <si>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</si>
  <si>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</si>
  <si>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</si>
  <si>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</si>
  <si>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</si>
  <si>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</si>
  <si>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</si>
  <si>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</si>
  <si>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</si>
  <si>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</si>
  <si>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</si>
  <si>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</si>
  <si>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</si>
  <si>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</si>
  <si>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</si>
  <si>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</si>
  <si>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</si>
  <si>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</si>
  <si>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</si>
  <si>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</si>
  <si>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</si>
  <si>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</si>
  <si>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</si>
  <si>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</si>
  <si>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</si>
  <si>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</si>
  <si>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</si>
  <si>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</si>
  <si>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</si>
  <si>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</si>
  <si>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</si>
  <si>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</si>
  <si>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</si>
  <si>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</si>
  <si>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</si>
  <si>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</si>
  <si>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</si>
  <si>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</si>
  <si>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</si>
  <si>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</si>
  <si>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</si>
  <si>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</si>
  <si>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</si>
  <si>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</si>
  <si>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</si>
  <si>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</si>
  <si>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</si>
  <si>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</si>
  <si>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</si>
  <si>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</si>
  <si>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</si>
  <si>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</si>
  <si>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</si>
  <si>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</si>
  <si>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</si>
  <si>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</si>
  <si>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</si>
  <si>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</si>
  <si>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</si>
  <si>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</si>
  <si>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</si>
  <si>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</si>
  <si>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</si>
  <si>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</si>
  <si>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</si>
  <si>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</si>
  <si>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</si>
  <si>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</si>
  <si>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</si>
  <si>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</si>
  <si>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</si>
  <si>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</si>
  <si>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</si>
  <si>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</si>
  <si>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</si>
  <si>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</si>
  <si>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</si>
  <si>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</si>
  <si>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</si>
  <si>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</si>
  <si>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</si>
  <si>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</si>
  <si>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</si>
  <si>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</si>
  <si>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</si>
  <si>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</si>
  <si>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</si>
  <si>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</si>
  <si>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</si>
  <si>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</si>
  <si>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</si>
  <si>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</si>
  <si>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</si>
  <si>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</si>
  <si>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</si>
  <si>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</si>
  <si>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</si>
  <si>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</si>
  <si>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</si>
  <si>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</si>
  <si>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</si>
  <si>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</si>
  <si>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</si>
  <si>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</si>
  <si>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</si>
  <si>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</si>
  <si>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</si>
  <si>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</si>
  <si>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</si>
  <si>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</si>
  <si>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</si>
  <si>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</si>
  <si>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</si>
  <si>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</si>
  <si>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</si>
  <si>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</si>
  <si>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</si>
  <si>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</si>
  <si>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</si>
  <si>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</si>
  <si>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</si>
  <si>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</si>
  <si>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</si>
  <si>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</si>
  <si>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</si>
  <si>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</si>
  <si>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</si>
  <si>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</si>
  <si>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</si>
  <si>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</si>
  <si>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</si>
  <si>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</si>
  <si>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</si>
  <si>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</si>
  <si>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</si>
  <si>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</si>
  <si>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</si>
  <si>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</si>
  <si>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</si>
  <si>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</si>
  <si>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</si>
  <si>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</si>
  <si>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</si>
  <si>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</si>
  <si>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</si>
  <si>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</si>
  <si>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</si>
  <si>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</si>
  <si>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</si>
  <si>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</si>
  <si>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</si>
  <si>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</si>
  <si>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</si>
  <si>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</si>
  <si>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</si>
  <si>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</si>
  <si>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</si>
  <si>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</si>
  <si>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</si>
  <si>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</si>
  <si>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</si>
  <si>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</si>
  <si>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</si>
  <si>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</si>
  <si>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</si>
  <si>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</si>
  <si>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</si>
  <si>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</si>
  <si>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</si>
  <si>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</si>
  <si>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</si>
  <si>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</si>
  <si>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</si>
  <si>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</si>
  <si>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</si>
  <si>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</si>
  <si>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</si>
  <si>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</si>
  <si>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</si>
  <si>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</si>
  <si>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</si>
  <si>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</si>
  <si>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</si>
  <si>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</si>
  <si>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</si>
  <si>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</si>
  <si>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</si>
  <si>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</si>
  <si>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</si>
  <si>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</si>
  <si>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</si>
  <si>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</si>
  <si>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</si>
  <si>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</si>
  <si>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</si>
  <si>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</si>
  <si>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</si>
  <si>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</si>
  <si>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</si>
  <si>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</si>
  <si>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</si>
  <si>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</si>
  <si>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</si>
  <si>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</si>
  <si>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</si>
  <si>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</si>
  <si>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</si>
  <si>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</si>
  <si>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</si>
  <si>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</si>
  <si>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</si>
  <si>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</si>
  <si>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</si>
  <si>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</si>
  <si>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</si>
  <si>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</si>
  <si>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</si>
  <si>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</si>
  <si>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</si>
  <si>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</si>
  <si>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</si>
  <si>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</si>
  <si>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</si>
  <si>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</si>
  <si>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</si>
  <si>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</si>
  <si>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</si>
  <si>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</si>
  <si>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</si>
  <si>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</si>
  <si>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</si>
  <si>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</si>
  <si>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</si>
  <si>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</si>
  <si>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</si>
  <si>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</si>
  <si>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</si>
  <si>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</si>
  <si>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</si>
  <si>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</si>
  <si>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</si>
  <si>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</si>
  <si>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</si>
  <si>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</si>
  <si>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</si>
  <si>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</si>
  <si>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</si>
  <si>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</si>
  <si>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</si>
  <si>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</si>
  <si>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</si>
  <si>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</si>
  <si>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</si>
  <si>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</si>
  <si>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</si>
  <si>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</si>
  <si>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</si>
  <si>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</si>
  <si>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</si>
  <si>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</si>
  <si>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</si>
  <si>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</si>
  <si>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</si>
  <si>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</si>
  <si>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</si>
  <si>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</si>
  <si>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</si>
  <si>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</si>
  <si>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</si>
  <si>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</si>
  <si>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</si>
  <si>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</si>
  <si>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</si>
  <si>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</si>
  <si>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</si>
  <si>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</si>
  <si>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</si>
  <si>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</si>
  <si>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</si>
  <si>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</si>
  <si>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</si>
  <si>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</si>
  <si>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</si>
  <si>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</si>
  <si>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</si>
  <si>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</si>
  <si>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</si>
  <si>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</si>
  <si>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</si>
  <si>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</si>
  <si>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</si>
  <si>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</si>
  <si>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</si>
  <si>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</si>
  <si>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</si>
  <si>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</si>
  <si>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</si>
  <si>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</si>
  <si>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</si>
  <si>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</si>
  <si>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</si>
  <si>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</si>
  <si>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</si>
  <si>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</si>
  <si>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</si>
  <si>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</si>
  <si>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</si>
  <si>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</si>
  <si>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</si>
  <si>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</si>
  <si>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</si>
  <si>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</si>
  <si>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</si>
  <si>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</si>
  <si>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</si>
  <si>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</si>
  <si>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</si>
  <si>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</si>
  <si>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</si>
  <si>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</si>
  <si>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</si>
  <si>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</si>
  <si>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</si>
  <si>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</si>
  <si>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</si>
  <si>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</si>
  <si>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</si>
  <si>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</si>
  <si>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</si>
  <si>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</si>
  <si>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</si>
  <si>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</si>
  <si>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</si>
  <si>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</si>
  <si>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</si>
  <si>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</si>
  <si>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</si>
  <si>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</si>
  <si>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</si>
  <si>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</si>
  <si>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</si>
  <si>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</si>
  <si>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</si>
  <si>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</si>
  <si>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</si>
  <si>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</si>
  <si>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</si>
  <si>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</si>
  <si>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</si>
  <si>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</si>
  <si>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</si>
  <si>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</si>
  <si>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</si>
  <si>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</si>
  <si>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</si>
  <si>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</si>
  <si>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</si>
  <si>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</si>
  <si>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</si>
  <si>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</si>
  <si>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</si>
  <si>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</si>
  <si>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</si>
  <si>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</si>
  <si>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</si>
  <si>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</si>
  <si>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</si>
  <si>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</si>
  <si>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</si>
  <si>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</si>
  <si>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</si>
  <si>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</si>
  <si>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</si>
  <si>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</si>
  <si>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</si>
  <si>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</si>
  <si>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</si>
  <si>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</si>
  <si>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</si>
  <si>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</si>
  <si>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</si>
  <si>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</si>
  <si>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</si>
  <si>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</si>
  <si>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</si>
  <si>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</si>
  <si>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</si>
  <si>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</si>
  <si>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</si>
  <si>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</si>
  <si>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</si>
  <si>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</si>
  <si>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</si>
  <si>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</si>
  <si>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</si>
  <si>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</si>
  <si>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</si>
  <si>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</si>
  <si>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</si>
  <si>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</si>
  <si>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</si>
  <si>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</si>
  <si>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</si>
  <si>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</si>
  <si>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</si>
  <si>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</si>
  <si>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</si>
  <si>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</si>
  <si>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</si>
  <si>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</si>
  <si>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</si>
  <si>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</si>
  <si>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</si>
  <si>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</si>
  <si>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</si>
  <si>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</si>
  <si>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</si>
  <si>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</si>
  <si>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</si>
  <si>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</si>
  <si>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</si>
  <si>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</si>
  <si>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</si>
  <si>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</si>
  <si>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</si>
  <si>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</si>
  <si>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</si>
  <si>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</si>
  <si>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</si>
  <si>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</si>
  <si>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</si>
  <si>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</si>
  <si>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</si>
  <si>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</si>
  <si>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</si>
  <si>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</si>
  <si>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</si>
  <si>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</si>
  <si>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</si>
  <si>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</si>
  <si>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</si>
  <si>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</si>
  <si>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</si>
  <si>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</si>
  <si>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</si>
  <si>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</si>
  <si>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</si>
  <si>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</si>
  <si>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</si>
  <si>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</si>
  <si>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</si>
  <si>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</si>
  <si>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</si>
  <si>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</si>
  <si>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</si>
  <si>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</si>
  <si>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</si>
  <si>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</si>
  <si>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</si>
  <si>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</si>
  <si>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</si>
  <si>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</si>
  <si>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</si>
  <si>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</si>
  <si>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</si>
  <si>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</si>
  <si>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</si>
  <si>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</si>
  <si>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</si>
  <si>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</si>
  <si>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</si>
  <si>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</si>
  <si>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</si>
  <si>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</si>
  <si>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</si>
  <si>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</si>
  <si>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</si>
  <si>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</si>
  <si>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</si>
  <si>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</si>
  <si>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</si>
  <si>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</si>
  <si>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</si>
  <si>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</si>
  <si>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</si>
  <si>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</si>
  <si>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</si>
  <si>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</si>
  <si>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</si>
  <si>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</si>
  <si>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</si>
  <si>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</si>
  <si>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</si>
  <si>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</si>
  <si>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</si>
  <si>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</si>
  <si>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</si>
  <si>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</si>
  <si>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</si>
  <si>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</si>
  <si>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</si>
  <si>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</si>
  <si>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</si>
  <si>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</si>
  <si>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</si>
  <si>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</si>
  <si>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</si>
  <si>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</si>
  <si>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</si>
  <si>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</si>
  <si>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</si>
  <si>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</si>
  <si>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</si>
  <si>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</si>
  <si>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</si>
  <si>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</si>
  <si>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</si>
  <si>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</si>
  <si>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</si>
  <si>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</si>
  <si>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</si>
  <si>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</si>
  <si>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</si>
  <si>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</si>
  <si>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</si>
  <si>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</si>
  <si>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</si>
  <si>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</si>
  <si>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</si>
  <si>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</si>
  <si>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</si>
  <si>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</si>
  <si>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</si>
  <si>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</si>
  <si>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</si>
  <si>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</si>
  <si>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</si>
  <si>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</si>
  <si>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</si>
  <si>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</si>
  <si>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</si>
  <si>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</si>
  <si>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</si>
  <si>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</si>
  <si>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</si>
  <si>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</si>
  <si>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</si>
  <si>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</si>
  <si>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</si>
  <si>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</si>
  <si>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</si>
  <si>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</si>
  <si>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</si>
  <si>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</si>
  <si>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</si>
  <si>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</si>
  <si>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</si>
  <si>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</si>
  <si>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</si>
  <si>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</si>
  <si>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</si>
  <si>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</si>
  <si>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</si>
  <si>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</si>
  <si>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</si>
  <si>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</si>
  <si>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</si>
  <si>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</si>
  <si>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</si>
  <si>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</si>
  <si>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</si>
  <si>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</si>
  <si>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</si>
  <si>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</si>
  <si>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</si>
  <si>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</si>
  <si>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</si>
  <si>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</si>
  <si>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</si>
  <si>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</si>
  <si>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</si>
  <si>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</si>
  <si>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</si>
  <si>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</si>
  <si>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</si>
  <si>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</si>
  <si>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</si>
  <si>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</si>
  <si>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</si>
  <si>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</si>
  <si>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</si>
  <si>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</si>
  <si>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</si>
  <si>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</si>
  <si>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</si>
  <si>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</si>
  <si>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</si>
  <si>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</si>
  <si>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</si>
  <si>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</si>
  <si>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</si>
  <si>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</si>
  <si>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</si>
  <si>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</si>
  <si>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</si>
  <si>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</si>
  <si>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</si>
  <si>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</si>
  <si>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</si>
  <si>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</si>
  <si>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</si>
  <si>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</si>
  <si>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</si>
  <si>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</si>
  <si>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</si>
  <si>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</si>
  <si>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</si>
  <si>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</si>
  <si>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</si>
  <si>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</si>
  <si>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</si>
  <si>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</si>
  <si>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</si>
  <si>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</si>
  <si>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</si>
  <si>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</si>
  <si>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</si>
  <si>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</si>
  <si>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</si>
  <si>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</si>
  <si>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</si>
  <si>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</si>
  <si>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</si>
  <si>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</si>
  <si>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</si>
  <si>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</si>
  <si>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</si>
  <si>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</si>
  <si>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</si>
  <si>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</si>
  <si>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</si>
  <si>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</si>
  <si>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</si>
  <si>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</si>
  <si>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</si>
  <si>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</si>
  <si>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</si>
  <si>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</si>
  <si>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</si>
  <si>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</si>
  <si>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</si>
  <si>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</si>
  <si>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</si>
  <si>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</si>
  <si>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</si>
  <si>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</si>
  <si>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</si>
  <si>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</si>
  <si>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</si>
  <si>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</si>
  <si>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</si>
  <si>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</si>
  <si>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</si>
  <si>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</si>
  <si>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</si>
  <si>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</si>
  <si>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</si>
  <si>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</si>
  <si>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</si>
  <si>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</si>
  <si>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</si>
  <si>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</si>
  <si>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</si>
  <si>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</si>
  <si>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</si>
  <si>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</si>
  <si>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</si>
  <si>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</si>
  <si>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</si>
  <si>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</si>
  <si>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</si>
  <si>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</si>
  <si>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</si>
  <si>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</si>
  <si>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</si>
  <si>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</si>
  <si>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</si>
  <si>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</si>
  <si>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</si>
  <si>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</si>
  <si>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</si>
  <si>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</si>
  <si>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</si>
  <si>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</si>
  <si>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</si>
  <si>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</si>
  <si>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</si>
  <si>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</si>
  <si>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</si>
  <si>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</si>
  <si>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</si>
  <si>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</si>
  <si>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</si>
  <si>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</si>
  <si>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</si>
  <si>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</si>
  <si>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</si>
  <si>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</si>
  <si>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</si>
  <si>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</si>
  <si>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</si>
  <si>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</si>
  <si>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</si>
  <si>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</si>
  <si>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</si>
  <si>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</si>
  <si>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</si>
  <si>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</si>
  <si>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</si>
  <si>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</si>
  <si>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</si>
  <si>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</si>
  <si>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</si>
  <si>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</si>
  <si>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</si>
  <si>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</si>
  <si>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</si>
  <si>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</si>
  <si>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</si>
  <si>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</si>
  <si>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</si>
  <si>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</si>
  <si>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</si>
  <si>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</si>
  <si>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</si>
  <si>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</si>
  <si>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</si>
  <si>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</si>
  <si>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</si>
  <si>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</si>
  <si>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</si>
  <si>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</si>
  <si>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</si>
  <si>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</si>
  <si>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</si>
  <si>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</si>
  <si>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</si>
  <si>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</si>
  <si>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</si>
  <si>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</si>
  <si>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</si>
  <si>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</si>
  <si>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</si>
  <si>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</si>
  <si>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</si>
  <si>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</si>
  <si>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</si>
  <si>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</si>
  <si>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</si>
  <si>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</si>
  <si>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</si>
  <si>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</si>
  <si>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</si>
  <si>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</si>
  <si>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</si>
  <si>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</si>
  <si>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</si>
  <si>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</si>
  <si>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</si>
  <si>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</si>
  <si>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</si>
  <si>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</si>
  <si>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</si>
  <si>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</si>
  <si>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</si>
  <si>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</si>
  <si>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</si>
  <si>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</si>
  <si>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</si>
  <si>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</si>
  <si>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</si>
  <si>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</si>
  <si>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</si>
  <si>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</si>
  <si>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</si>
  <si>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</si>
  <si>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</si>
  <si>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</si>
  <si>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</si>
  <si>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</si>
  <si>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</si>
  <si>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</si>
  <si>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</si>
  <si>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</si>
  <si>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</si>
  <si>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</si>
  <si>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</si>
  <si>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</si>
  <si>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</si>
  <si>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</si>
  <si>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</si>
  <si>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</si>
  <si>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</si>
  <si>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</si>
  <si>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</si>
  <si>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</si>
  <si>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</si>
  <si>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</si>
  <si>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</si>
  <si>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</si>
  <si>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</si>
  <si>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</si>
  <si>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</si>
  <si>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</si>
  <si>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</si>
  <si>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</si>
  <si>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</si>
  <si>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</si>
  <si>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</si>
  <si>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</si>
  <si>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</si>
  <si>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</si>
  <si>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</si>
  <si>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</si>
  <si>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</si>
  <si>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</si>
  <si>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</si>
  <si>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</si>
  <si>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</si>
  <si>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</si>
  <si>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</si>
  <si>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</si>
  <si>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</si>
  <si>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</si>
  <si>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</si>
  <si>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</si>
  <si>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</si>
  <si>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</si>
  <si>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</si>
  <si>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</si>
  <si>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</si>
  <si>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</si>
  <si>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</si>
  <si>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</si>
  <si>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</si>
  <si>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</si>
  <si>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</si>
  <si>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</si>
  <si>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</si>
  <si>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</si>
  <si>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</si>
  <si>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</si>
  <si>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</si>
  <si>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</si>
  <si>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</si>
  <si>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</si>
  <si>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</si>
  <si>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</si>
  <si>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</si>
  <si>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</si>
  <si>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</si>
  <si>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</si>
  <si>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</si>
  <si>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</si>
  <si>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</si>
  <si>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</si>
  <si>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</si>
  <si>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</si>
  <si>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</si>
  <si>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</si>
  <si>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</si>
  <si>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</si>
  <si>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</si>
  <si>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</si>
  <si>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</si>
  <si>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</si>
  <si>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</si>
  <si>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</si>
  <si>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</si>
  <si>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</si>
  <si>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</si>
  <si>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</si>
  <si>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</si>
  <si>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</si>
  <si>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</si>
  <si>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</si>
  <si>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</si>
  <si>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</si>
  <si>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</si>
  <si>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</si>
  <si>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</si>
  <si>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</si>
  <si>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</si>
  <si>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</si>
  <si>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</si>
  <si>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</si>
  <si>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</si>
  <si>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</si>
  <si>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</si>
  <si>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</si>
  <si>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</si>
  <si>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</si>
  <si>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</si>
  <si>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</si>
  <si>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</si>
  <si>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</si>
  <si>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</si>
  <si>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</si>
  <si>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</si>
  <si>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</si>
  <si>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</si>
  <si>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</si>
  <si>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</si>
  <si>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</si>
  <si>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</si>
  <si>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</si>
  <si>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</si>
  <si>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</si>
  <si>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</si>
  <si>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</si>
  <si>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</si>
  <si>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</si>
  <si>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</si>
  <si>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</si>
  <si>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</si>
  <si>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</si>
  <si>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</si>
  <si>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</si>
  <si>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</si>
  <si>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</si>
  <si>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</si>
  <si>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</si>
  <si>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</si>
  <si>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</si>
  <si>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</si>
  <si>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</si>
  <si>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</si>
  <si>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</si>
  <si>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</si>
  <si>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</si>
  <si>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</si>
  <si>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</si>
  <si>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</si>
  <si>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</si>
  <si>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</si>
  <si>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</si>
  <si>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</si>
  <si>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</si>
  <si>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</si>
  <si>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</si>
  <si>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</si>
  <si>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</si>
  <si>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</si>
  <si>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</si>
  <si>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</si>
  <si>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</si>
  <si>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</si>
  <si>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</si>
  <si>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</si>
  <si>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</si>
  <si>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</si>
  <si>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</si>
  <si>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</si>
  <si>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</si>
  <si>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</si>
  <si>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</si>
  <si>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</si>
  <si>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</si>
  <si>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</si>
  <si>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</si>
  <si>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</si>
  <si>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</si>
  <si>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</si>
  <si>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</si>
  <si>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</si>
  <si>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</si>
  <si>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</si>
  <si>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</si>
  <si>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</si>
  <si>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</si>
  <si>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</si>
  <si>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</si>
  <si>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</si>
  <si>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</si>
  <si>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</si>
  <si>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</si>
  <si>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</si>
  <si>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</si>
  <si>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</si>
  <si>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</si>
  <si>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</si>
  <si>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</si>
  <si>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</si>
  <si>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</si>
  <si>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</si>
  <si>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</si>
  <si>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</si>
  <si>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</si>
  <si>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</si>
  <si>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</si>
  <si>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</si>
  <si>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</si>
  <si>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</si>
  <si>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</si>
  <si>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</si>
  <si>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</si>
  <si>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</si>
  <si>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</si>
  <si>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</si>
  <si>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</si>
  <si>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</si>
  <si>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</si>
  <si>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</si>
  <si>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</si>
  <si>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</si>
  <si>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</si>
  <si>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</si>
  <si>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</si>
  <si>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</si>
  <si>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</si>
  <si>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</si>
  <si>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</si>
  <si>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</si>
  <si>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</si>
  <si>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</si>
  <si>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</si>
  <si>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</si>
  <si>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</si>
  <si>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</si>
  <si>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</si>
  <si>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</si>
  <si>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</si>
  <si>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</si>
  <si>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</si>
  <si>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</si>
  <si>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</si>
  <si>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</si>
  <si>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</si>
  <si>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</si>
  <si>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</si>
  <si>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</si>
  <si>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</si>
  <si>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</si>
  <si>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</si>
  <si>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</si>
  <si>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</si>
  <si>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</si>
  <si>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</si>
  <si>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</si>
  <si>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</si>
  <si>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</si>
  <si>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</si>
  <si>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</si>
  <si>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</si>
  <si>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</si>
  <si>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</si>
  <si>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</si>
  <si>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</si>
  <si>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</si>
  <si>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</si>
  <si>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</si>
  <si>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</si>
  <si>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</si>
  <si>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</si>
  <si>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</si>
  <si>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</si>
  <si>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</si>
  <si>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</si>
  <si>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</si>
  <si>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</si>
  <si>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</si>
  <si>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</si>
  <si>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</si>
  <si>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</si>
  <si>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</si>
  <si>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</si>
  <si>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</si>
  <si>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</si>
  <si>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</si>
  <si>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</si>
  <si>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</si>
  <si>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</si>
  <si>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</si>
  <si>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</si>
  <si>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</si>
  <si>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</si>
  <si>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</si>
  <si>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</si>
  <si>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</si>
  <si>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</si>
  <si>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</si>
  <si>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</si>
  <si>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</si>
  <si>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</si>
  <si>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</si>
  <si>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</si>
  <si>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</si>
  <si>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</si>
  <si>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</si>
  <si>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</si>
  <si>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</si>
  <si>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</si>
  <si>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</si>
  <si>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</si>
  <si>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</si>
  <si>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</si>
  <si>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</si>
  <si>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</si>
  <si>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</si>
  <si>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</si>
  <si>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</si>
  <si>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</si>
  <si>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</si>
  <si>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</si>
  <si>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</si>
  <si>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</si>
  <si>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</si>
  <si>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</si>
  <si>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</si>
  <si>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</si>
  <si>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</si>
  <si>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</si>
  <si>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</si>
  <si>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</si>
  <si>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</si>
  <si>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</si>
  <si>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</si>
  <si>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</si>
  <si>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</si>
  <si>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</si>
  <si>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</si>
  <si>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</si>
  <si>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</si>
  <si>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</si>
  <si>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</si>
  <si>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</si>
  <si>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</si>
  <si>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</si>
  <si>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</si>
  <si>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</si>
  <si>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</si>
  <si>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</si>
  <si>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</si>
  <si>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</si>
  <si>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</si>
  <si>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</si>
  <si>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</si>
  <si>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</si>
  <si>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</si>
  <si>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</si>
  <si>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</si>
  <si>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</si>
  <si>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</si>
  <si>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</si>
  <si>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</si>
  <si>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</si>
  <si>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</si>
  <si>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</si>
  <si>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</si>
  <si>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</si>
  <si>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</si>
  <si>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</si>
  <si>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</si>
  <si>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</si>
  <si>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</si>
  <si>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</si>
  <si>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</si>
  <si>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</si>
  <si>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</si>
  <si>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</si>
  <si>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</si>
  <si>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</si>
  <si>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</si>
  <si>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</si>
  <si>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</si>
  <si>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</si>
  <si>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</si>
  <si>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</si>
  <si>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</si>
  <si>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</si>
  <si>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</si>
  <si>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</si>
  <si>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</si>
  <si>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</si>
  <si>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</si>
  <si>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</si>
  <si>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</si>
  <si>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</si>
  <si>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</si>
  <si>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</si>
  <si>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</si>
  <si>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</si>
  <si>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</si>
  <si>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</si>
  <si>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</si>
  <si>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</si>
  <si>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</si>
  <si>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</si>
  <si>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</si>
  <si>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</si>
  <si>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</si>
  <si>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</si>
  <si>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</si>
  <si>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</si>
  <si>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</si>
  <si>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</si>
  <si>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</si>
  <si>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</si>
  <si>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</si>
  <si>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</si>
  <si>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</si>
  <si>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</si>
  <si>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</si>
  <si>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</si>
  <si>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</si>
  <si>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</si>
  <si>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</si>
  <si>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</si>
  <si>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</si>
  <si>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</si>
  <si>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</si>
  <si>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</si>
  <si>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</si>
  <si>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</si>
  <si>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</si>
  <si>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</si>
  <si>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</si>
  <si>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</si>
  <si>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</si>
  <si>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</si>
  <si>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</si>
  <si>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</si>
  <si>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</si>
  <si>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</si>
  <si>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</si>
  <si>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</si>
  <si>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</si>
  <si>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</si>
  <si>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</si>
  <si>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</si>
  <si>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</si>
  <si>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</si>
  <si>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</si>
  <si>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</si>
  <si>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</si>
  <si>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</si>
  <si>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</si>
  <si>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</si>
  <si>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</si>
  <si>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</si>
  <si>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</si>
  <si>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</si>
  <si>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</si>
  <si>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</si>
  <si>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</si>
  <si>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</si>
  <si>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</si>
  <si>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</si>
  <si>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</si>
  <si>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</si>
  <si>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</si>
  <si>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</si>
  <si>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</si>
  <si>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</si>
  <si>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</si>
  <si>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</si>
  <si>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</si>
  <si>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</si>
  <si>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</si>
  <si>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</si>
  <si>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</si>
  <si>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</si>
  <si>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</si>
  <si>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</si>
  <si>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</si>
  <si>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</si>
  <si>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</si>
  <si>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</si>
  <si>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</si>
  <si>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</si>
  <si>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</si>
  <si>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</si>
  <si>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</si>
  <si>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</si>
  <si>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</si>
  <si>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</si>
  <si>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</si>
  <si>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</si>
  <si>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</si>
  <si>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</si>
  <si>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</si>
  <si>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</si>
  <si>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</si>
  <si>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</si>
  <si>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</si>
  <si>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</si>
  <si>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</si>
  <si>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</si>
  <si>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</si>
  <si>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</si>
  <si>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</si>
  <si>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</si>
  <si>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</si>
  <si>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</si>
  <si>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</si>
  <si>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</si>
  <si>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</si>
  <si>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</si>
  <si>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</si>
  <si>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</si>
  <si>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</si>
  <si>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</si>
  <si>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</si>
  <si>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</si>
  <si>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</si>
  <si>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</si>
  <si>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</si>
  <si>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</si>
  <si>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</si>
  <si>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</si>
  <si>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</si>
  <si>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</si>
  <si>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</si>
  <si>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</si>
  <si>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</si>
  <si>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</si>
  <si>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</si>
  <si>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</si>
  <si>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</si>
  <si>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</si>
  <si>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</si>
  <si>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</si>
  <si>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</si>
  <si>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</si>
  <si>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</si>
  <si>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</si>
  <si>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</si>
  <si>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</si>
  <si>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</si>
  <si>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</si>
  <si>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</si>
  <si>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</si>
  <si>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</si>
  <si>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</si>
  <si>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</si>
  <si>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</si>
  <si>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</si>
  <si>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</si>
  <si>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</si>
  <si>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</si>
  <si>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</si>
  <si>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</si>
  <si>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</si>
  <si>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</si>
  <si>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</si>
  <si>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</si>
  <si>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</si>
  <si>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</si>
  <si>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</si>
  <si>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</si>
  <si>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</si>
  <si>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</si>
  <si>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</si>
  <si>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</si>
  <si>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</si>
  <si>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</si>
  <si>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</si>
  <si>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</si>
  <si>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</si>
  <si>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</si>
  <si>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</si>
  <si>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</si>
  <si>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</si>
  <si>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</si>
  <si>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</si>
  <si>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</si>
  <si>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</si>
  <si>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</si>
  <si>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</si>
  <si>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</si>
  <si>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</si>
  <si>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</si>
  <si>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</si>
  <si>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</si>
  <si>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</si>
  <si>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</si>
  <si>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</si>
  <si>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</si>
  <si>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</si>
  <si>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</si>
  <si>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</si>
  <si>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</si>
  <si>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</si>
  <si>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</si>
  <si>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</si>
  <si>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</si>
  <si>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</si>
  <si>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</si>
  <si>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</si>
  <si>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</si>
  <si>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</si>
  <si>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</si>
  <si>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</si>
  <si>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</si>
  <si>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</si>
  <si>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</si>
  <si>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</si>
  <si>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</si>
  <si>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</si>
  <si>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</si>
  <si>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</si>
  <si>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</si>
  <si>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</si>
  <si>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</si>
  <si>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</si>
  <si>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</si>
  <si>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</si>
  <si>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</si>
  <si>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</si>
  <si>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</si>
  <si>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</si>
  <si>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</si>
  <si>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</si>
  <si>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</si>
  <si>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</si>
  <si>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</si>
  <si>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</si>
  <si>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</si>
  <si>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</si>
  <si>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</si>
  <si>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</si>
  <si>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</si>
  <si>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</si>
  <si>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</si>
  <si>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</si>
  <si>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</si>
  <si>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</si>
  <si>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</si>
  <si>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</si>
  <si>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</si>
  <si>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</si>
  <si>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</si>
  <si>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</si>
  <si>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</si>
  <si>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</si>
  <si>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</si>
  <si>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</si>
  <si>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</si>
  <si>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</si>
  <si>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</si>
  <si>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</si>
  <si>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</si>
  <si>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</si>
  <si>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</si>
  <si>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</si>
  <si>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</si>
  <si>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</si>
  <si>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</si>
  <si>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</si>
  <si>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</si>
  <si>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</si>
  <si>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</si>
  <si>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</si>
  <si>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</si>
  <si>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</si>
  <si>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</si>
  <si>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</si>
  <si>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</si>
  <si>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</si>
  <si>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</si>
  <si>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</si>
  <si>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</si>
  <si>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</si>
  <si>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</si>
  <si>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</si>
  <si>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</si>
  <si>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</si>
  <si>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</si>
  <si>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</si>
  <si>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</si>
  <si>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</si>
  <si>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</si>
  <si>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</si>
  <si>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</si>
  <si>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</si>
  <si>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</si>
  <si>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</si>
  <si>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</si>
  <si>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</si>
  <si>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</si>
  <si>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</si>
  <si>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</si>
  <si>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</si>
  <si>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</si>
  <si>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</si>
  <si>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</si>
  <si>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</si>
  <si>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</si>
  <si>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</si>
  <si>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</si>
  <si>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</si>
  <si>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</si>
  <si>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</si>
  <si>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</si>
  <si>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</si>
  <si>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</si>
  <si>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</si>
  <si>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</si>
  <si>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</si>
  <si>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</si>
  <si>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</si>
  <si>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</si>
  <si>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</si>
  <si>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</si>
  <si>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</si>
  <si>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</si>
  <si>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</si>
  <si>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</si>
  <si>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</si>
  <si>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</si>
  <si>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</si>
  <si>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</si>
  <si>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</si>
  <si>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</si>
  <si>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</si>
  <si>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</si>
  <si>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</si>
  <si>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</si>
  <si>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</si>
  <si>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</si>
  <si>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</si>
  <si>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</si>
  <si>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</si>
  <si>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</si>
  <si>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</si>
  <si>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</si>
  <si>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</si>
  <si>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</si>
  <si>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</si>
  <si>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</si>
  <si>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</si>
  <si>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</si>
  <si>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</si>
  <si>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</si>
  <si>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</si>
  <si>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</si>
  <si>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</si>
  <si>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</si>
  <si>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</si>
  <si>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</si>
  <si>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</si>
  <si>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</si>
  <si>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</si>
  <si>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</si>
  <si>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</si>
  <si>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</si>
  <si>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</si>
  <si>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</si>
  <si>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</si>
  <si>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</si>
  <si>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</si>
  <si>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</si>
  <si>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</si>
  <si>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</si>
  <si>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</si>
  <si>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</si>
  <si>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</si>
  <si>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</si>
  <si>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</si>
  <si>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</si>
  <si>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</si>
  <si>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</si>
  <si>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</si>
  <si>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</si>
  <si>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</si>
  <si>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</si>
  <si>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</si>
  <si>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</si>
  <si>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</si>
  <si>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</si>
  <si>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</si>
  <si>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</si>
  <si>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</si>
  <si>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</si>
  <si>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</si>
  <si>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</si>
  <si>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</si>
  <si>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</si>
  <si>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</si>
  <si>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</si>
  <si>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</si>
  <si>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</si>
  <si>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</si>
  <si>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</si>
  <si>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</si>
  <si>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</si>
  <si>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</si>
  <si>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</si>
  <si>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</si>
  <si>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</si>
  <si>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</si>
  <si>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</si>
  <si>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</si>
  <si>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</si>
  <si>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</si>
  <si>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</si>
  <si>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</si>
  <si>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</si>
  <si>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</si>
  <si>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</si>
  <si>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</si>
  <si>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</si>
  <si>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</si>
  <si>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</si>
  <si>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</si>
  <si>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</si>
  <si>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</si>
  <si>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</si>
  <si>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</si>
  <si>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</si>
  <si>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</si>
  <si>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</si>
  <si>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</si>
  <si>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</si>
  <si>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</si>
  <si>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</si>
  <si>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</si>
  <si>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</si>
  <si>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</si>
  <si>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</si>
  <si>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</si>
  <si>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</si>
  <si>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</si>
  <si>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</si>
  <si>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</si>
  <si>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</si>
  <si>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</si>
  <si>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</si>
  <si>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</si>
  <si>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</si>
  <si>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</si>
  <si>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</si>
  <si>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</si>
  <si>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</si>
  <si>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</si>
  <si>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</si>
  <si>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</si>
  <si>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</si>
  <si>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</si>
  <si>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</si>
  <si>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</si>
  <si>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</si>
  <si>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</si>
  <si>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</si>
  <si>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</si>
  <si>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</si>
  <si>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</si>
  <si>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</si>
  <si>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</si>
  <si>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</si>
  <si>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</si>
  <si>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</si>
  <si>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</si>
  <si>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</si>
  <si>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</si>
  <si>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</si>
  <si>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</si>
  <si>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</si>
  <si>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</si>
  <si>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</si>
  <si>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</si>
  <si>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</si>
  <si>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</si>
  <si>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</si>
  <si>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</si>
  <si>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</si>
  <si>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</si>
  <si>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</si>
  <si>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</si>
  <si>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</si>
  <si>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</si>
  <si>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</si>
  <si>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</si>
  <si>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</si>
  <si>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</si>
  <si>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</si>
  <si>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</si>
  <si>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</si>
  <si>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</si>
  <si>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</si>
  <si>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</si>
  <si>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</si>
  <si>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</si>
  <si>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</si>
  <si>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</si>
  <si>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</si>
  <si>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</si>
  <si>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</si>
  <si>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</si>
  <si>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</si>
  <si>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</si>
  <si>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</si>
  <si>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</si>
  <si>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</si>
  <si>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</si>
  <si>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</si>
  <si>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</si>
  <si>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</si>
  <si>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</si>
  <si>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</si>
  <si>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</si>
  <si>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</si>
  <si>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</si>
  <si>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</si>
  <si>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</si>
  <si>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</si>
  <si>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</si>
  <si>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</si>
  <si>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</si>
  <si>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</si>
  <si>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</si>
  <si>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</si>
  <si>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</si>
  <si>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</si>
  <si>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</si>
  <si>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</si>
  <si>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</si>
  <si>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</si>
  <si>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</si>
  <si>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</si>
  <si>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</si>
  <si>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</si>
  <si>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</si>
  <si>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</si>
  <si>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</si>
  <si>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</si>
  <si>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</si>
  <si>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</si>
  <si>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</si>
  <si>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</si>
  <si>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</si>
  <si>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</si>
  <si>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</si>
  <si>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</si>
  <si>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</si>
  <si>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</si>
  <si>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</si>
  <si>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</si>
  <si>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</si>
  <si>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</si>
  <si>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</si>
  <si>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</si>
  <si>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</si>
  <si>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</si>
  <si>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</si>
  <si>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</si>
  <si>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</si>
  <si>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</si>
  <si>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</si>
  <si>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</si>
  <si>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</si>
  <si>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</si>
  <si>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</si>
  <si>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</si>
  <si>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</si>
  <si>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</si>
  <si>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</si>
  <si>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</si>
  <si>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</si>
  <si>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</si>
  <si>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</si>
  <si>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</si>
  <si>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</si>
  <si>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</si>
  <si>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</si>
  <si>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</si>
  <si>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</si>
  <si>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</si>
  <si>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</si>
  <si>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</si>
  <si>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</si>
  <si>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</si>
  <si>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</si>
  <si>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</si>
  <si>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</si>
  <si>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</si>
  <si>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</si>
  <si>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</si>
  <si>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</si>
  <si>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</si>
  <si>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</si>
  <si>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</si>
  <si>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</si>
  <si>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</si>
  <si>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</si>
  <si>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</si>
  <si>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</si>
  <si>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</si>
  <si>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</si>
  <si>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</si>
  <si>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</si>
  <si>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</si>
  <si>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</si>
  <si>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</si>
  <si>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</si>
  <si>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</si>
  <si>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</si>
  <si>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</si>
  <si>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</si>
  <si>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</si>
  <si>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</si>
  <si>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</si>
  <si>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</si>
  <si>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</si>
  <si>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</si>
  <si>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</si>
  <si>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</si>
  <si>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</si>
  <si>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</si>
  <si>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</si>
  <si>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</si>
  <si>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</si>
  <si>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</si>
  <si>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</si>
  <si>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</si>
  <si>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</si>
  <si>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</si>
  <si>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</si>
  <si>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</si>
  <si>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</si>
  <si>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</si>
  <si>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</si>
  <si>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</si>
  <si>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</si>
  <si>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</si>
  <si>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</si>
  <si>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</si>
  <si>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</si>
  <si>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</si>
  <si>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</si>
  <si>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</si>
  <si>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</si>
  <si>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</si>
  <si>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</si>
  <si>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</si>
  <si>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</si>
  <si>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</si>
  <si>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</si>
  <si>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</si>
  <si>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</si>
  <si>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</si>
  <si>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</si>
  <si>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</si>
  <si>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</si>
  <si>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</si>
  <si>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</si>
  <si>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</si>
  <si>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</si>
  <si>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</si>
  <si>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</si>
  <si>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</si>
  <si>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</si>
  <si>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</si>
  <si>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</si>
  <si>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</si>
  <si>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</si>
  <si>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</si>
  <si>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</si>
  <si>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</si>
  <si>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</si>
  <si>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</si>
  <si>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</si>
  <si>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</si>
  <si>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</si>
  <si>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</si>
  <si>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</si>
  <si>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</si>
  <si>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</si>
  <si>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</si>
  <si>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</si>
  <si>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</si>
  <si>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</si>
  <si>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</si>
  <si>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</si>
  <si>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</si>
  <si>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</si>
  <si>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</si>
  <si>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</si>
  <si>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</si>
  <si>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</si>
  <si>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</si>
  <si>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</si>
  <si>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</si>
  <si>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</si>
  <si>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</si>
  <si>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</si>
  <si>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</si>
  <si>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</si>
  <si>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</si>
  <si>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</si>
  <si>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</si>
  <si>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</si>
  <si>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</si>
  <si>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</si>
  <si>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</si>
  <si>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</si>
  <si>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</si>
  <si>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</si>
  <si>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</si>
  <si>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</si>
  <si>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</si>
  <si>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</si>
  <si>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</si>
  <si>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</si>
  <si>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</si>
  <si>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</si>
  <si>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</si>
  <si>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</si>
  <si>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</si>
  <si>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</si>
  <si>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</si>
  <si>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</si>
  <si>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</si>
  <si>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</si>
  <si>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</si>
  <si>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</si>
  <si>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</si>
  <si>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</si>
  <si>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</si>
  <si>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</si>
  <si>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</si>
  <si>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</si>
  <si>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</si>
  <si>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</si>
  <si>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</si>
  <si>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</si>
  <si>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</si>
  <si>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</si>
  <si>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</si>
  <si>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</si>
  <si>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</si>
  <si>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</si>
  <si>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</si>
  <si>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</si>
  <si>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</si>
  <si>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</si>
  <si>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</si>
  <si>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</si>
  <si>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</si>
  <si>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</si>
  <si>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</si>
  <si>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</si>
  <si>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</si>
  <si>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</si>
  <si>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</si>
  <si>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</si>
  <si>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</si>
  <si>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</si>
  <si>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</si>
  <si>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</si>
  <si>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</si>
  <si>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</si>
  <si>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</si>
  <si>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</si>
  <si>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</si>
  <si>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</si>
  <si>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</si>
  <si>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</si>
  <si>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</si>
  <si>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</si>
  <si>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</si>
  <si>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</si>
  <si>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</si>
  <si>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</si>
  <si>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</si>
  <si>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</si>
  <si>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</si>
  <si>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</si>
  <si>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</si>
  <si>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</si>
  <si>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</si>
  <si>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</si>
  <si>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</si>
  <si>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</si>
  <si>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</si>
  <si>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</si>
  <si>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</si>
  <si>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</si>
  <si>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</si>
  <si>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</si>
  <si>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</si>
  <si>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</si>
  <si>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</si>
  <si>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</si>
  <si>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</si>
  <si>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</si>
  <si>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</si>
  <si>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</si>
  <si>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</si>
  <si>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</si>
  <si>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</si>
  <si>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</si>
  <si>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</si>
  <si>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</si>
  <si>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</si>
  <si>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</si>
  <si>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</si>
  <si>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</si>
  <si>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</si>
  <si>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</si>
  <si>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</si>
  <si>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</si>
  <si>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</si>
  <si>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</si>
  <si>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</si>
  <si>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</si>
  <si>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</si>
  <si>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</si>
  <si>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</si>
  <si>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</si>
  <si>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</si>
  <si>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</si>
  <si>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</si>
  <si>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</si>
  <si>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</si>
  <si>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</si>
  <si>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</si>
  <si>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</si>
  <si>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</si>
  <si>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</si>
  <si>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</si>
  <si>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</si>
  <si>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</si>
  <si>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</si>
  <si>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</si>
  <si>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</si>
  <si>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</si>
  <si>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</si>
  <si>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</si>
  <si>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</si>
  <si>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</si>
  <si>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</si>
  <si>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</si>
  <si>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</si>
  <si>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</si>
  <si>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</si>
  <si>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</si>
  <si>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</si>
  <si>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</si>
  <si>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</si>
  <si>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</si>
  <si>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</si>
  <si>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</si>
  <si>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</si>
  <si>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</si>
  <si>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</si>
  <si>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</si>
  <si>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</si>
  <si>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</si>
  <si>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</si>
  <si>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</si>
  <si>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</si>
  <si>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</si>
  <si>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</si>
  <si>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</si>
  <si>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</si>
  <si>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</si>
  <si>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</si>
  <si>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</si>
  <si>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</si>
  <si>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</si>
  <si>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</si>
  <si>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</si>
  <si>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</si>
  <si>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</si>
  <si>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</si>
  <si>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</si>
  <si>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</si>
  <si>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</si>
  <si>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</si>
  <si>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</si>
  <si>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</si>
  <si>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</si>
  <si>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</si>
  <si>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</si>
  <si>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</si>
  <si>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</si>
  <si>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</si>
  <si>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</si>
  <si>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</si>
  <si>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</si>
  <si>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</si>
  <si>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</si>
  <si>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</si>
  <si>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</si>
  <si>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</si>
  <si>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</si>
  <si>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</si>
  <si>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</si>
  <si>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</si>
  <si>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</si>
  <si>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</si>
  <si>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</si>
  <si>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</si>
  <si>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</si>
  <si>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</si>
  <si>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</si>
  <si>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</si>
  <si>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</si>
  <si>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</si>
  <si>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</si>
  <si>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</si>
  <si>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</si>
  <si>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</si>
  <si>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</si>
  <si>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</si>
  <si>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</si>
  <si>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</si>
  <si>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</si>
  <si>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</si>
  <si>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</si>
  <si>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</si>
  <si>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</si>
  <si>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</si>
  <si>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</si>
  <si>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</si>
  <si>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</si>
  <si>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</si>
  <si>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</si>
  <si>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</si>
  <si>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</si>
  <si>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</si>
  <si>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</si>
  <si>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</si>
  <si>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</si>
  <si>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</si>
  <si>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</si>
  <si>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</si>
  <si>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</si>
  <si>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</si>
  <si>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</si>
  <si>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</si>
  <si>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</si>
  <si>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</si>
  <si>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</si>
  <si>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</si>
  <si>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</si>
  <si>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</si>
  <si>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</si>
  <si>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</si>
  <si>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</si>
  <si>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</si>
  <si>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</si>
  <si>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</si>
  <si>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</si>
  <si>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</si>
  <si>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</si>
  <si>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</si>
  <si>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</si>
  <si>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</si>
  <si>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</si>
  <si>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</si>
  <si>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</si>
  <si>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</si>
  <si>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</si>
  <si>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</si>
  <si>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</si>
  <si>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</si>
  <si>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</si>
  <si>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</si>
  <si>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</si>
  <si>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</si>
  <si>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</si>
  <si>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</si>
  <si>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</si>
  <si>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</si>
  <si>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</si>
  <si>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</si>
  <si>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</si>
  <si>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</si>
  <si>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</si>
  <si>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</si>
  <si>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</si>
  <si>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</si>
  <si>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</si>
  <si>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</si>
  <si>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</si>
  <si>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</si>
  <si>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</si>
  <si>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</si>
  <si>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</si>
  <si>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</si>
  <si>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</si>
  <si>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</si>
  <si>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</si>
  <si>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</si>
  <si>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</si>
  <si>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</si>
  <si>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</si>
  <si>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</si>
  <si>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</si>
  <si>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</si>
  <si>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</si>
  <si>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</si>
  <si>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</si>
  <si>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</si>
  <si>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</si>
  <si>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</si>
  <si>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</si>
  <si>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</si>
  <si>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</si>
  <si>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</si>
  <si>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</si>
  <si>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</si>
  <si>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</si>
  <si>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</si>
  <si>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</si>
  <si>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</si>
  <si>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</si>
  <si>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</si>
  <si>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</si>
  <si>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</si>
  <si>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</si>
  <si>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</si>
  <si>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</si>
  <si>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</si>
  <si>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</si>
  <si>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</si>
  <si>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</si>
  <si>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</si>
  <si>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</si>
  <si>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</si>
  <si>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</si>
  <si>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</si>
  <si>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</si>
  <si>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</si>
  <si>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</si>
  <si>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</si>
  <si>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</si>
  <si>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</si>
  <si>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</si>
  <si>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</si>
  <si>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</si>
  <si>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</si>
  <si>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</si>
  <si>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</si>
  <si>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</si>
  <si>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</si>
  <si>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</si>
  <si>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</si>
  <si>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</si>
  <si>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</si>
  <si>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</si>
  <si>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</si>
  <si>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</si>
  <si>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</si>
  <si>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</si>
  <si>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</si>
  <si>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</si>
  <si>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</si>
  <si>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</si>
  <si>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</si>
  <si>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</si>
  <si>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</si>
  <si>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</si>
  <si>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</si>
  <si>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</si>
  <si>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</si>
  <si>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</si>
  <si>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</si>
  <si>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</si>
  <si>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</si>
  <si>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</si>
  <si>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</si>
  <si>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</si>
  <si>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</si>
  <si>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</si>
  <si>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</si>
  <si>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</si>
  <si>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</si>
  <si>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</si>
  <si>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</si>
  <si>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</si>
  <si>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</si>
  <si>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</si>
  <si>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</si>
  <si>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</si>
  <si>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</si>
  <si>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</si>
  <si>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</si>
  <si>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</si>
  <si>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</si>
  <si>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</si>
  <si>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</si>
  <si>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</si>
  <si>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</si>
  <si>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</si>
  <si>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</si>
  <si>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</si>
  <si>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</si>
  <si>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</si>
  <si>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</si>
  <si>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</si>
  <si>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</si>
  <si>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</si>
  <si>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</si>
  <si>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</si>
  <si>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</si>
  <si>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</si>
  <si>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</si>
  <si>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</si>
  <si>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</si>
  <si>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</si>
  <si>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</si>
  <si>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</si>
  <si>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</si>
  <si>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</si>
  <si>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</si>
  <si>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</si>
  <si>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</si>
  <si>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</si>
  <si>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</si>
  <si>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</si>
  <si>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</si>
  <si>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</si>
  <si>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</si>
  <si>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</si>
  <si>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</si>
  <si>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</si>
  <si>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</si>
  <si>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</si>
  <si>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</si>
  <si>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</si>
  <si>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</si>
  <si>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</si>
  <si>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</si>
  <si>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</si>
  <si>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</si>
  <si>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</si>
  <si>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</si>
  <si>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</si>
  <si>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</si>
  <si>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</si>
  <si>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</si>
  <si>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</si>
  <si>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</si>
  <si>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</si>
  <si>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</si>
  <si>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</si>
  <si>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</si>
  <si>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</si>
  <si>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</si>
  <si>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</si>
  <si>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</si>
  <si>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</si>
  <si>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</si>
  <si>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</si>
  <si>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</si>
  <si>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</si>
  <si>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</si>
  <si>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</si>
  <si>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</si>
  <si>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</si>
  <si>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</si>
  <si>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</si>
  <si>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</si>
  <si>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</si>
  <si>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</si>
  <si>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</si>
  <si>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</si>
  <si>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</si>
  <si>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</si>
  <si>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</si>
  <si>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</si>
  <si>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</si>
  <si>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</si>
  <si>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</si>
  <si>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</si>
  <si>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</si>
  <si>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</si>
  <si>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</si>
  <si>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</si>
  <si>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</si>
  <si>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</si>
  <si>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</si>
  <si>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</si>
  <si>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</si>
  <si>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</si>
  <si>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</si>
  <si>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</si>
  <si>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</si>
  <si>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</si>
  <si>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</si>
  <si>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</si>
  <si>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</si>
  <si>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</si>
  <si>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</si>
  <si>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</si>
  <si>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</si>
  <si>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</si>
  <si>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</si>
  <si>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</si>
  <si>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</si>
  <si>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</si>
  <si>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</si>
  <si>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</si>
  <si>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</si>
  <si>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</si>
  <si>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</si>
  <si>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</si>
  <si>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</si>
  <si>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</si>
  <si>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</si>
  <si>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</si>
  <si>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</si>
  <si>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</si>
  <si>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</si>
  <si>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</si>
  <si>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</si>
  <si>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</si>
  <si>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</si>
  <si>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</si>
  <si>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</si>
  <si>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</si>
  <si>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</si>
  <si>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</si>
  <si>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</si>
  <si>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</si>
  <si>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</si>
  <si>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</si>
  <si>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</si>
  <si>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</si>
  <si>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</si>
  <si>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</si>
  <si>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</si>
  <si>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</si>
  <si>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</si>
  <si>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</si>
  <si>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</si>
  <si>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</si>
  <si>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</si>
  <si>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</si>
  <si>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</si>
  <si>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</si>
  <si>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</si>
  <si>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</si>
  <si>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</si>
  <si>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</si>
  <si>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</si>
  <si>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</si>
  <si>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</si>
  <si>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</si>
  <si>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</si>
  <si>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</si>
  <si>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</si>
  <si>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</si>
  <si>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</si>
  <si>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</si>
  <si>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</si>
  <si>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</si>
  <si>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</si>
  <si>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</si>
  <si>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</si>
  <si>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</si>
  <si>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</si>
  <si>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</si>
  <si>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</si>
  <si>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</si>
  <si>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</si>
  <si>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</si>
  <si>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</si>
  <si>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</si>
  <si>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</si>
  <si>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</si>
  <si>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</si>
  <si>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</si>
  <si>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</si>
  <si>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</si>
  <si>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</si>
  <si>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</si>
  <si>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</si>
  <si>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</si>
  <si>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</si>
  <si>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</si>
  <si>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</si>
  <si>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</si>
  <si>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</si>
  <si>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</si>
  <si>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</si>
  <si>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</si>
  <si>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</si>
  <si>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</si>
  <si>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</si>
  <si>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</si>
  <si>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</si>
  <si>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</si>
  <si>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</si>
  <si>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</si>
  <si>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</si>
  <si>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</si>
  <si>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</si>
  <si>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</si>
  <si>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</si>
  <si>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</si>
  <si>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</si>
  <si>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</si>
  <si>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</si>
  <si>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</si>
  <si>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</si>
  <si>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</si>
  <si>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</si>
  <si>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</si>
  <si>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</si>
  <si>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</si>
  <si>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</si>
  <si>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</si>
  <si>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</si>
  <si>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</si>
  <si>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</si>
  <si>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</si>
  <si>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</si>
  <si>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</si>
  <si>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</si>
  <si>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</si>
  <si>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</si>
  <si>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</si>
  <si>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</si>
  <si>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</si>
  <si>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</si>
  <si>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</si>
  <si>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</si>
  <si>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</si>
  <si>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</si>
  <si>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</si>
  <si>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</si>
  <si>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</si>
  <si>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</si>
  <si>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</si>
  <si>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</si>
  <si>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</si>
  <si>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</si>
  <si>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</si>
  <si>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</si>
  <si>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</si>
  <si>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</si>
  <si>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</si>
  <si>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</si>
  <si>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</si>
  <si>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</si>
  <si>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</si>
  <si>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</si>
  <si>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</si>
  <si>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</si>
  <si>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</si>
  <si>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</si>
  <si>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</si>
  <si>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</si>
  <si>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</si>
  <si>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</si>
  <si>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</si>
  <si>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</si>
  <si>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</si>
  <si>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</si>
  <si>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</si>
  <si>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</si>
  <si>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</si>
  <si>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</si>
  <si>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</si>
  <si>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</si>
  <si>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</si>
  <si>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</si>
  <si>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</si>
  <si>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</si>
  <si>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</si>
  <si>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</si>
  <si>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</si>
  <si>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</si>
  <si>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</si>
  <si>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</si>
  <si>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</si>
  <si>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</si>
  <si>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</si>
  <si>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</si>
  <si>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</si>
  <si>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</si>
  <si>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</si>
  <si>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</si>
  <si>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</si>
  <si>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</si>
  <si>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</si>
  <si>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</si>
  <si>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</si>
  <si>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</si>
  <si>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</si>
  <si>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</si>
  <si>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</si>
  <si>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</si>
  <si>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</si>
  <si>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</si>
  <si>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</si>
  <si>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</si>
  <si>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</si>
  <si>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</si>
  <si>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</si>
  <si>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</si>
  <si>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</si>
  <si>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</si>
  <si>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</si>
  <si>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</si>
  <si>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</si>
  <si>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</si>
  <si>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</si>
  <si>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</si>
  <si>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</si>
  <si>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</si>
  <si>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</si>
  <si>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</si>
  <si>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</si>
  <si>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</si>
  <si>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</si>
  <si>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</si>
  <si>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</si>
  <si>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</si>
  <si>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</si>
  <si>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</si>
  <si>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</si>
  <si>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</si>
  <si>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</si>
  <si>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</si>
  <si>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</si>
  <si>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</si>
  <si>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</si>
  <si>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</si>
  <si>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</si>
  <si>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</si>
  <si>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</si>
  <si>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</si>
  <si>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</si>
  <si>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</si>
  <si>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</si>
  <si>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</si>
  <si>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</si>
  <si>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</si>
  <si>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</si>
  <si>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</si>
  <si>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</si>
  <si>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</si>
  <si>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</si>
  <si>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</si>
  <si>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</si>
  <si>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</si>
  <si>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</si>
  <si>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</si>
  <si>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</si>
  <si>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</si>
  <si>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</si>
  <si>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</si>
  <si>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</si>
  <si>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</si>
  <si>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</si>
  <si>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</si>
  <si>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</si>
  <si>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</si>
  <si>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</si>
  <si>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</si>
  <si>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</si>
  <si>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</si>
  <si>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</si>
  <si>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</si>
  <si>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</si>
  <si>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</si>
  <si>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</si>
  <si>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</si>
  <si>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</si>
  <si>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</si>
  <si>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</si>
  <si>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</si>
  <si>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</si>
  <si>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</si>
  <si>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</si>
  <si>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</si>
  <si>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</si>
  <si>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</si>
  <si>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</si>
  <si>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</si>
  <si>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</si>
  <si>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</si>
  <si>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</si>
  <si>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</si>
  <si>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</si>
  <si>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</si>
  <si>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</si>
  <si>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</si>
  <si>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</si>
  <si>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</si>
  <si>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</si>
  <si>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</si>
  <si>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</si>
  <si>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</si>
  <si>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</si>
  <si>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</si>
  <si>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</si>
  <si>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</si>
  <si>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</si>
  <si>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</si>
  <si>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</si>
  <si>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</si>
  <si>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</si>
  <si>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</si>
  <si>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</si>
  <si>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</si>
  <si>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</si>
  <si>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</si>
  <si>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</si>
  <si>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</si>
  <si>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</si>
  <si>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</si>
  <si>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</si>
  <si>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</si>
  <si>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</si>
  <si>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</si>
  <si>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</si>
  <si>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</si>
  <si>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</si>
  <si>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</si>
  <si>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</si>
  <si>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</si>
  <si>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</si>
  <si>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</si>
  <si>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</si>
  <si>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</si>
  <si>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</si>
  <si>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</si>
  <si>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</si>
  <si>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</si>
  <si>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</si>
  <si>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</si>
  <si>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</si>
  <si>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</si>
  <si>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</si>
  <si>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</si>
  <si>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</si>
  <si>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</si>
  <si>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</si>
  <si>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</si>
  <si>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</si>
  <si>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</si>
  <si>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</si>
  <si>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</si>
  <si>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</si>
  <si>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</si>
  <si>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</si>
  <si>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</si>
  <si>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</si>
  <si>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</si>
  <si>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</si>
  <si>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</si>
  <si>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</si>
  <si>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</si>
  <si>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</si>
  <si>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</si>
  <si>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</si>
  <si>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</si>
  <si>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</si>
  <si>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</si>
  <si>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</si>
  <si>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</si>
  <si>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</si>
  <si>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</si>
  <si>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</si>
  <si>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</si>
  <si>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</si>
  <si>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</si>
  <si>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</si>
  <si>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</si>
  <si>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</si>
  <si>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</si>
  <si>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</si>
  <si>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</si>
  <si>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</si>
  <si>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</si>
  <si>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</si>
  <si>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</si>
  <si>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</si>
  <si>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</si>
  <si>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</si>
  <si>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</si>
  <si>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</si>
  <si>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</si>
  <si>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</si>
  <si>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</si>
  <si>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</si>
  <si>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</si>
  <si>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</si>
  <si>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</si>
  <si>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</si>
  <si>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</si>
  <si>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</si>
  <si>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</si>
  <si>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</si>
  <si>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</si>
  <si>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</si>
  <si>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</si>
  <si>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</si>
  <si>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</si>
  <si>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</si>
  <si>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</si>
  <si>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</si>
  <si>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</si>
  <si>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</si>
  <si>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</si>
  <si>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</si>
  <si>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</si>
  <si>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</si>
  <si>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</si>
  <si>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</si>
  <si>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</si>
  <si>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</si>
  <si>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</si>
  <si>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</si>
  <si>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</si>
  <si>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</si>
  <si>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</si>
  <si>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</si>
  <si>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</si>
  <si>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</si>
  <si>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</si>
  <si>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</si>
  <si>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</si>
  <si>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</si>
  <si>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</si>
  <si>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</si>
  <si>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</si>
  <si>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</si>
  <si>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</si>
  <si>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</si>
  <si>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</si>
  <si>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</si>
  <si>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</si>
  <si>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</si>
  <si>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</si>
  <si>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</si>
  <si>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</si>
  <si>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</si>
  <si>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</si>
  <si>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</si>
  <si>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</si>
  <si>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</si>
  <si>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</si>
  <si>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</si>
  <si>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</si>
  <si>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</si>
  <si>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</si>
  <si>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</si>
  <si>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</si>
  <si>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</si>
  <si>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</si>
  <si>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</si>
  <si>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</si>
  <si>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</si>
  <si>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</si>
  <si>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</si>
  <si>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</si>
  <si>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</si>
  <si>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</si>
  <si>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</si>
  <si>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</si>
  <si>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</si>
  <si>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</si>
  <si>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</si>
  <si>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</si>
  <si>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</si>
  <si>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</si>
  <si>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</si>
  <si>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</si>
  <si>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</si>
  <si>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</si>
  <si>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</si>
  <si>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</si>
  <si>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</si>
  <si>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</si>
  <si>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</si>
  <si>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</si>
  <si>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</si>
  <si>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</si>
  <si>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</si>
  <si>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</si>
  <si>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</si>
  <si>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</si>
  <si>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</si>
  <si>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</si>
  <si>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</si>
  <si>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</si>
  <si>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</si>
  <si>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</si>
  <si>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</si>
  <si>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</si>
  <si>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</si>
  <si>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</si>
  <si>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</si>
  <si>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</si>
  <si>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</si>
  <si>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</si>
  <si>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</si>
  <si>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</si>
  <si>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</si>
  <si>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</si>
  <si>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</si>
  <si>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</si>
  <si>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</si>
  <si>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</si>
  <si>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</si>
  <si>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</si>
  <si>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</si>
  <si>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</si>
  <si>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</si>
  <si>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</si>
  <si>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</si>
  <si>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</si>
  <si>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</si>
  <si>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</si>
  <si>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</si>
  <si>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</si>
  <si>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</si>
  <si>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</si>
  <si>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</si>
  <si>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</si>
  <si>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</si>
  <si>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</si>
  <si>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</si>
  <si>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</si>
  <si>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</si>
  <si>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</si>
  <si>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</si>
  <si>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</si>
  <si>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</si>
  <si>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</si>
  <si>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</si>
  <si>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</si>
  <si>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</si>
  <si>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</si>
  <si>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</si>
  <si>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</si>
  <si>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</si>
  <si>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</si>
  <si>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</si>
  <si>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</si>
  <si>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</si>
  <si>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</si>
  <si>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</si>
  <si>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</si>
  <si>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</si>
  <si>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</si>
  <si>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</si>
  <si>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</si>
  <si>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</si>
  <si>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</si>
  <si>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</si>
  <si>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</si>
  <si>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</si>
  <si>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</si>
  <si>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</si>
  <si>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</si>
  <si>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</si>
  <si>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</si>
  <si>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</si>
  <si>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</si>
  <si>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</si>
  <si>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</si>
  <si>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</si>
  <si>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</si>
  <si>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</si>
  <si>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</si>
  <si>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</si>
  <si>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</si>
  <si>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</si>
  <si>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</si>
  <si>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</si>
  <si>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</si>
  <si>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</si>
  <si>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</si>
  <si>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</si>
  <si>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</si>
  <si>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</si>
  <si>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</si>
  <si>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</si>
  <si>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</si>
  <si>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</si>
  <si>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</si>
  <si>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</si>
  <si>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</si>
  <si>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</si>
  <si>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</si>
  <si>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</si>
  <si>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</si>
  <si>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</si>
  <si>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</si>
  <si>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</si>
  <si>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</si>
  <si>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</si>
  <si>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</si>
  <si>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</si>
  <si>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</si>
  <si>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</si>
  <si>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</si>
  <si>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</si>
  <si>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</si>
  <si>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</si>
  <si>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</si>
  <si>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</si>
  <si>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</si>
  <si>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</si>
  <si>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</si>
  <si>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</si>
  <si>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</si>
  <si>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</si>
  <si>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</si>
  <si>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</si>
  <si>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</si>
  <si>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</si>
  <si>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</si>
  <si>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</si>
  <si>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</si>
  <si>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</si>
  <si>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</si>
  <si>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</si>
  <si>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</si>
  <si>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</si>
  <si>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</si>
  <si>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</si>
  <si>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</si>
  <si>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</si>
  <si>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</si>
  <si>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</si>
  <si>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</si>
  <si>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</si>
  <si>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</si>
  <si>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</si>
  <si>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</si>
  <si>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</si>
  <si>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</si>
  <si>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</si>
  <si>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</si>
  <si>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</si>
  <si>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</si>
  <si>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</si>
  <si>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</si>
  <si>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</si>
  <si>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</si>
  <si>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</si>
  <si>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</si>
  <si>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</si>
  <si>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</si>
  <si>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</si>
  <si>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</si>
  <si>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</si>
  <si>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</si>
  <si>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</si>
  <si>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</si>
  <si>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</si>
  <si>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</si>
  <si>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</si>
  <si>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</si>
  <si>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</si>
  <si>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</si>
  <si>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</si>
  <si>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</si>
  <si>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</si>
  <si>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</si>
  <si>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</si>
  <si>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</si>
  <si>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</si>
  <si>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</si>
  <si>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</si>
  <si>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</si>
  <si>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</si>
  <si>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</si>
  <si>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</si>
  <si>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</si>
  <si>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</si>
  <si>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</si>
  <si>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</si>
  <si>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</si>
  <si>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</si>
  <si>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</si>
  <si>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</si>
  <si>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</si>
  <si>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</si>
  <si>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</si>
  <si>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</si>
  <si>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</si>
  <si>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</si>
  <si>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</si>
  <si>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</si>
  <si>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</si>
  <si>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</si>
  <si>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</si>
  <si>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</si>
  <si>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</si>
  <si>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</si>
  <si>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</si>
  <si>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</si>
  <si>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</si>
  <si>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</si>
  <si>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</si>
  <si>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</si>
  <si>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</si>
  <si>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</si>
  <si>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</si>
  <si>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</si>
  <si>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</si>
  <si>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</si>
  <si>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</si>
  <si>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</si>
  <si>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</si>
  <si>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</si>
  <si>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</si>
  <si>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</si>
  <si>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</si>
  <si>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</si>
  <si>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</si>
  <si>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</si>
  <si>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</si>
  <si>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</si>
  <si>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</si>
  <si>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</si>
  <si>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</si>
  <si>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</si>
  <si>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</si>
  <si>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</si>
  <si>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</si>
  <si>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</si>
  <si>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</si>
  <si>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</si>
  <si>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</si>
  <si>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</si>
  <si>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</si>
  <si>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</si>
  <si>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</si>
  <si>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</si>
  <si>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</si>
  <si>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</si>
  <si>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</si>
  <si>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</si>
  <si>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</si>
  <si>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</si>
  <si>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</si>
  <si>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</si>
  <si>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</si>
  <si>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</si>
  <si>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</si>
  <si>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</si>
  <si>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</si>
  <si>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</si>
  <si>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</si>
  <si>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</si>
  <si>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</si>
  <si>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</si>
  <si>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</si>
  <si>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</si>
  <si>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</si>
  <si>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</si>
  <si>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</si>
  <si>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</si>
  <si>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</si>
  <si>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</si>
  <si>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</si>
  <si>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</si>
  <si>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</si>
  <si>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</si>
  <si>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</si>
  <si>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</si>
  <si>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</si>
  <si>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</si>
  <si>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</si>
  <si>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</si>
  <si>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</si>
  <si>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</si>
  <si>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</si>
  <si>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</si>
  <si>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</si>
  <si>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</si>
  <si>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</si>
  <si>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</si>
  <si>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</si>
  <si>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</si>
  <si>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</si>
  <si>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</si>
  <si>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</si>
  <si>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</si>
  <si>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</si>
  <si>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</si>
  <si>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</si>
  <si>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</si>
  <si>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</si>
  <si>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</si>
  <si>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</si>
  <si>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</si>
  <si>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</si>
  <si>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</si>
  <si>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</si>
  <si>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</si>
  <si>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</si>
  <si>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</si>
  <si>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</si>
  <si>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</si>
  <si>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</si>
  <si>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</si>
  <si>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</si>
  <si>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</si>
  <si>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</si>
  <si>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</si>
  <si>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</si>
  <si>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</si>
  <si>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</si>
  <si>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</si>
  <si>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</si>
  <si>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</si>
  <si>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</si>
  <si>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</si>
  <si>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</si>
  <si>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</si>
  <si>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</si>
  <si>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</si>
  <si>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</si>
  <si>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</si>
  <si>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</si>
  <si>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</si>
  <si>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</si>
  <si>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</si>
  <si>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</si>
  <si>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</si>
  <si>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</si>
  <si>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</si>
  <si>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</si>
  <si>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</si>
  <si>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</si>
  <si>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</si>
  <si>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</si>
  <si>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</si>
  <si>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</si>
  <si>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</si>
  <si>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</si>
  <si>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</si>
  <si>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</si>
  <si>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</si>
  <si>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</si>
  <si>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</si>
  <si>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</si>
  <si>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</si>
  <si>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</si>
  <si>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</si>
  <si>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</si>
  <si>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</si>
  <si>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</si>
  <si>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</si>
  <si>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</si>
  <si>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</si>
  <si>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</si>
  <si>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</si>
  <si>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</si>
  <si>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</si>
  <si>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</si>
  <si>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</si>
  <si>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</si>
  <si>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</si>
  <si>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</si>
  <si>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</si>
  <si>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</si>
  <si>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</si>
  <si>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</si>
  <si>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</si>
  <si>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</si>
  <si>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</si>
  <si>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</si>
  <si>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</si>
  <si>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</si>
  <si>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</si>
  <si>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</si>
  <si>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</si>
  <si>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</si>
  <si>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</si>
  <si>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</si>
  <si>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</si>
  <si>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</si>
  <si>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</si>
  <si>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</si>
  <si>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</si>
  <si>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</si>
  <si>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</si>
  <si>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</si>
  <si>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</si>
  <si>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</si>
  <si>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</si>
  <si>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</si>
  <si>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</si>
  <si>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</si>
  <si>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</si>
  <si>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</si>
  <si>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</si>
  <si>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</si>
  <si>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</si>
  <si>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</si>
  <si>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</si>
  <si>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</si>
  <si>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</si>
  <si>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</si>
  <si>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</si>
  <si>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</si>
  <si>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</si>
  <si>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</si>
  <si>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</si>
  <si>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</si>
  <si>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</si>
  <si>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</si>
  <si>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</si>
  <si>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</si>
  <si>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</si>
  <si>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</si>
  <si>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</si>
  <si>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</si>
  <si>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</si>
  <si>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</si>
  <si>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</si>
  <si>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</si>
  <si>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</si>
  <si>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</si>
  <si>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</si>
  <si>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</si>
  <si>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</si>
  <si>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</si>
  <si>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</si>
  <si>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</si>
  <si>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</si>
  <si>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</si>
  <si>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</si>
  <si>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</si>
  <si>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</si>
  <si>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</si>
  <si>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</si>
  <si>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</si>
  <si>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</si>
  <si>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</si>
  <si>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</si>
  <si>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</si>
  <si>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</si>
  <si>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</si>
  <si>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</si>
  <si>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</si>
  <si>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</si>
  <si>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</si>
  <si>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</si>
  <si>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</si>
  <si>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</si>
  <si>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</si>
  <si>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</si>
  <si>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</si>
  <si>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</si>
  <si>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</si>
  <si>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</si>
  <si>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</si>
  <si>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</si>
  <si>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</si>
  <si>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</si>
  <si>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</si>
  <si>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</si>
  <si>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</si>
  <si>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</si>
  <si>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</si>
  <si>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</si>
  <si>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</si>
  <si>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</si>
  <si>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</si>
  <si>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</si>
  <si>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</si>
  <si>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</si>
  <si>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</si>
  <si>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</si>
  <si>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</si>
  <si>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</si>
  <si>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</si>
  <si>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</si>
  <si>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</si>
  <si>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</si>
  <si>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</si>
  <si>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</si>
  <si>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</si>
  <si>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</si>
  <si>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</si>
  <si>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</si>
  <si>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</si>
  <si>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</si>
  <si>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</si>
  <si>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</si>
  <si>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</si>
  <si>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</si>
  <si>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</si>
  <si>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</si>
  <si>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</si>
  <si>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</si>
  <si>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</si>
  <si>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</si>
  <si>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</si>
  <si>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</si>
  <si>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</si>
  <si>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</si>
  <si>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</si>
  <si>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</si>
  <si>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</si>
  <si>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</si>
  <si>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</si>
  <si>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</si>
  <si>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</si>
  <si>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</si>
  <si>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</si>
  <si>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</si>
  <si>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</si>
  <si>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</si>
  <si>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</si>
  <si>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</si>
  <si>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</si>
  <si>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</si>
  <si>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</si>
  <si>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</si>
  <si>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</si>
  <si>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</si>
  <si>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</si>
  <si>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</si>
  <si>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</si>
  <si>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</si>
  <si>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</si>
  <si>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</si>
  <si>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</si>
  <si>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</si>
  <si>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</si>
  <si>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</si>
  <si>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</si>
  <si>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</si>
  <si>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</si>
  <si>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</si>
  <si>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</si>
  <si>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</si>
  <si>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</si>
  <si>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</si>
  <si>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</si>
  <si>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</si>
  <si>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</si>
  <si>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</si>
  <si>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</si>
  <si>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</si>
  <si>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</si>
  <si>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</si>
  <si>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</si>
  <si>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</si>
  <si>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</si>
  <si>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</si>
  <si>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</si>
  <si>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</si>
  <si>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</si>
  <si>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</si>
  <si>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</si>
  <si>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</si>
  <si>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</si>
  <si>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</si>
  <si>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</si>
  <si>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</si>
  <si>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</si>
  <si>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</si>
  <si>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</si>
  <si>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</si>
  <si>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</si>
  <si>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</si>
  <si>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</si>
  <si>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</si>
  <si>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</si>
  <si>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</si>
  <si>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</si>
  <si>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</si>
  <si>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</si>
  <si>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</si>
  <si>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</si>
  <si>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</si>
  <si>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</si>
  <si>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</si>
  <si>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</si>
  <si>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</si>
  <si>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</si>
  <si>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</si>
  <si>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</si>
  <si>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</si>
  <si>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</si>
  <si>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</si>
  <si>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</si>
  <si>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</si>
  <si>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</si>
  <si>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</si>
  <si>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</si>
  <si>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</si>
  <si>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</si>
  <si>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</si>
  <si>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</si>
  <si>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</si>
  <si>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</si>
  <si>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</si>
  <si>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</si>
  <si>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</si>
  <si>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</si>
  <si>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</si>
  <si>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</si>
  <si>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</si>
  <si>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</si>
  <si>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</si>
  <si>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</si>
  <si>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</si>
  <si>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</si>
  <si>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</si>
  <si>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</si>
  <si>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</si>
  <si>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</si>
  <si>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</si>
  <si>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</si>
  <si>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</si>
  <si>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</si>
  <si>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</si>
  <si>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</si>
  <si>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</si>
  <si>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</si>
  <si>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</si>
  <si>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</si>
  <si>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</si>
  <si>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</si>
  <si>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</si>
  <si>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</si>
  <si>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</si>
  <si>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</si>
  <si>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</si>
  <si>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</si>
  <si>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</si>
  <si>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</si>
  <si>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</si>
  <si>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</si>
  <si>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</si>
  <si>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</si>
  <si>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</si>
  <si>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</si>
  <si>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</si>
  <si>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</si>
  <si>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</si>
  <si>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</si>
  <si>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</si>
  <si>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</si>
  <si>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</si>
  <si>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</si>
  <si>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</si>
  <si>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</si>
  <si>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</si>
  <si>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</si>
  <si>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</si>
  <si>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</si>
  <si>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</si>
  <si>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</si>
  <si>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</si>
  <si>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</si>
  <si>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</si>
  <si>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</si>
  <si>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</si>
  <si>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</si>
  <si>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</si>
  <si>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</si>
  <si>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</si>
  <si>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</si>
  <si>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</si>
  <si>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</si>
  <si>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</si>
  <si>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</si>
  <si>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</si>
  <si>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</si>
  <si>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</si>
  <si>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</si>
  <si>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</si>
  <si>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</si>
  <si>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</si>
  <si>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</si>
  <si>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</si>
  <si>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</si>
  <si>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</si>
  <si>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</si>
  <si>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</si>
  <si>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</si>
  <si>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</si>
  <si>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</si>
  <si>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</si>
  <si>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</si>
  <si>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</si>
  <si>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</si>
  <si>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</si>
  <si>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</si>
  <si>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</si>
  <si>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</si>
  <si>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</si>
  <si>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</si>
  <si>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</si>
  <si>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</si>
  <si>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</si>
  <si>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</si>
  <si>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</si>
  <si>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</si>
  <si>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</si>
  <si>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</si>
  <si>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</si>
  <si>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</si>
  <si>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</si>
  <si>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</si>
  <si>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</si>
  <si>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</si>
  <si>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</si>
  <si>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</si>
  <si>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</si>
  <si>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</si>
  <si>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</si>
  <si>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</si>
  <si>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</si>
  <si>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</si>
  <si>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</si>
  <si>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</si>
  <si>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</si>
  <si>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</si>
  <si>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</si>
  <si>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</si>
  <si>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</si>
  <si>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</si>
  <si>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</si>
  <si>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</si>
  <si>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</si>
  <si>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</si>
  <si>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</si>
  <si>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</si>
  <si>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</si>
  <si>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</si>
  <si>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</si>
  <si>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</si>
  <si>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</si>
  <si>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</si>
  <si>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</si>
  <si>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</si>
  <si>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</si>
  <si>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</si>
  <si>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</si>
  <si>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</si>
  <si>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</si>
  <si>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</si>
  <si>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</si>
  <si>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</si>
  <si>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</si>
  <si>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</si>
  <si>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</si>
  <si>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</si>
  <si>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</si>
  <si>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</si>
  <si>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</si>
  <si>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</si>
  <si>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</si>
  <si>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</si>
  <si>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</si>
  <si>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</si>
  <si>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</si>
  <si>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</si>
  <si>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</si>
  <si>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</si>
  <si>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</si>
  <si>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</si>
  <si>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</si>
  <si>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</si>
  <si>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</si>
  <si>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</si>
  <si>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</si>
  <si>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</si>
  <si>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</si>
  <si>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</si>
  <si>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</si>
  <si>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</si>
  <si>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</si>
  <si>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</si>
  <si>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</si>
  <si>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</si>
  <si>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</si>
  <si>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</si>
  <si>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</si>
  <si>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</si>
  <si>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</si>
  <si>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</si>
  <si>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</si>
  <si>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</si>
  <si>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</si>
  <si>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</si>
  <si>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</si>
  <si>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</si>
  <si>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</si>
  <si>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</si>
  <si>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</si>
  <si>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</si>
  <si>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</si>
  <si>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</si>
  <si>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</si>
  <si>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</si>
  <si>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</si>
  <si>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</si>
  <si>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</si>
  <si>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</si>
  <si>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</si>
  <si>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</si>
  <si>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</si>
  <si>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</si>
  <si>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</si>
  <si>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</si>
  <si>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</si>
  <si>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</si>
  <si>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</si>
  <si>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</si>
  <si>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</si>
  <si>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</si>
  <si>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</si>
  <si>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</si>
  <si>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</si>
  <si>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</si>
  <si>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</si>
  <si>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</si>
  <si>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</si>
  <si>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</si>
  <si>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</si>
  <si>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</si>
  <si>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</si>
  <si>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</si>
  <si>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</si>
  <si>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</si>
  <si>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</si>
  <si>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</si>
  <si>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</si>
  <si>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</si>
  <si>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</si>
  <si>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</si>
  <si>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</si>
  <si>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</si>
  <si>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</si>
  <si>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</si>
  <si>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</si>
  <si>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</si>
  <si>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</si>
  <si>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</si>
  <si>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</si>
  <si>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</si>
  <si>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</si>
  <si>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</si>
  <si>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</si>
  <si>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</si>
  <si>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</si>
  <si>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</si>
  <si>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</si>
  <si>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</si>
  <si>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</si>
  <si>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</si>
  <si>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</si>
  <si>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</si>
  <si>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</si>
  <si>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</si>
  <si>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</si>
  <si>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</si>
  <si>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</si>
  <si>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</si>
  <si>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</si>
  <si>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</si>
  <si>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</si>
  <si>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</si>
  <si>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</si>
  <si>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</si>
  <si>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</si>
  <si>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</si>
  <si>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</si>
  <si>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</si>
  <si>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</si>
  <si>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</si>
  <si>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</si>
  <si>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</si>
  <si>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</si>
  <si>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</si>
  <si>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</si>
  <si>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</si>
  <si>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</si>
  <si>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</si>
  <si>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</si>
  <si>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</si>
  <si>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</si>
  <si>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</si>
  <si>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</si>
  <si>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</si>
  <si>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</si>
  <si>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</si>
  <si>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</si>
  <si>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</si>
  <si>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</si>
  <si>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</si>
  <si>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</si>
  <si>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</si>
  <si>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</si>
  <si>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</si>
  <si>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</si>
  <si>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</si>
  <si>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</si>
  <si>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</si>
  <si>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</si>
  <si>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</si>
  <si>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</si>
  <si>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</si>
  <si>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</si>
  <si>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</si>
  <si>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</si>
  <si>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</si>
  <si>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</si>
  <si>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</si>
  <si>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</si>
  <si>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</si>
  <si>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</si>
  <si>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</si>
  <si>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</si>
  <si>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</si>
  <si>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</si>
  <si>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</si>
  <si>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</si>
  <si>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</si>
  <si>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</si>
  <si>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</si>
  <si>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</si>
  <si>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</si>
  <si>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</si>
  <si>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</si>
  <si>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</si>
  <si>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</si>
  <si>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</si>
  <si>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</si>
  <si>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</si>
  <si>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</si>
  <si>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</si>
  <si>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</si>
  <si>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</si>
  <si>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</si>
  <si>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</si>
  <si>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</si>
  <si>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</si>
  <si>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</si>
  <si>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</si>
  <si>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</si>
  <si>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</si>
  <si>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</si>
  <si>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</si>
  <si>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</si>
  <si>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</si>
  <si>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</si>
  <si>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</si>
  <si>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</si>
  <si>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</si>
  <si>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</si>
  <si>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</si>
  <si>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</si>
  <si>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</si>
  <si>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</si>
  <si>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</si>
  <si>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</si>
  <si>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</si>
  <si>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</si>
  <si>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</si>
  <si>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</si>
  <si>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</si>
  <si>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</si>
  <si>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</si>
  <si>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</si>
  <si>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</si>
  <si>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</si>
  <si>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</si>
  <si>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</si>
  <si>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</si>
  <si>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</si>
  <si>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</si>
  <si>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</si>
  <si>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</si>
  <si>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</si>
  <si>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</si>
  <si>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</si>
  <si>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</si>
  <si>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</si>
  <si>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</si>
  <si>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</si>
  <si>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</si>
  <si>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</si>
  <si>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</si>
  <si>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</si>
  <si>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</si>
  <si>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</si>
  <si>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</si>
  <si>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</si>
  <si>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</si>
  <si>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</si>
  <si>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</si>
  <si>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</si>
  <si>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</si>
  <si>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</si>
  <si>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</si>
  <si>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</si>
  <si>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</si>
  <si>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</si>
  <si>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</si>
  <si>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</si>
  <si>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</si>
  <si>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</si>
  <si>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</si>
  <si>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</si>
  <si>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</si>
  <si>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</si>
  <si>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</si>
  <si>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</si>
  <si>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</si>
  <si>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</si>
  <si>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</si>
  <si>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</si>
  <si>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</si>
  <si>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</si>
  <si>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</si>
  <si>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</si>
  <si>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</si>
  <si>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</si>
  <si>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</si>
  <si>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</si>
  <si>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</si>
  <si>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</si>
  <si>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</si>
  <si>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</si>
  <si>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</si>
  <si>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</si>
  <si>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</si>
  <si>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</si>
  <si>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</si>
  <si>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</si>
  <si>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</si>
  <si>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</si>
  <si>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</si>
  <si>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</si>
  <si>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</si>
  <si>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</si>
  <si>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</si>
  <si>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</si>
  <si>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</si>
  <si>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</si>
  <si>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</si>
  <si>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</si>
  <si>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</si>
  <si>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</si>
  <si>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</si>
  <si>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</si>
  <si>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</si>
  <si>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</si>
  <si>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</si>
  <si>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</si>
  <si>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</si>
  <si>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</si>
  <si>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</si>
  <si>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</si>
  <si>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</si>
  <si>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</si>
  <si>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</si>
  <si>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</si>
  <si>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</si>
  <si>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</si>
  <si>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</si>
  <si>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</si>
  <si>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</si>
  <si>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</si>
  <si>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</si>
  <si>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</si>
  <si>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</si>
  <si>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</si>
  <si>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</si>
  <si>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</si>
  <si>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</si>
  <si>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</si>
  <si>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</si>
  <si>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</si>
  <si>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</si>
  <si>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</si>
  <si>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</si>
  <si>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</si>
  <si>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</si>
  <si>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</si>
  <si>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</si>
  <si>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</si>
  <si>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</si>
  <si>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</si>
  <si>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</si>
  <si>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</si>
  <si>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</si>
  <si>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</si>
  <si>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</si>
  <si>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</si>
  <si>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</si>
  <si>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</si>
  <si>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</si>
  <si>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</si>
  <si>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</si>
  <si>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</si>
  <si>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</si>
  <si>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</si>
  <si>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</si>
  <si>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</si>
  <si>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</si>
  <si>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</si>
  <si>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</si>
  <si>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</si>
  <si>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</si>
  <si>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</si>
  <si>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</si>
  <si>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</si>
  <si>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</si>
  <si>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</si>
  <si>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</si>
  <si>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</si>
  <si>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</si>
  <si>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</si>
  <si>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</si>
  <si>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</si>
  <si>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</si>
  <si>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</si>
  <si>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</si>
  <si>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</si>
  <si>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</si>
  <si>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</si>
  <si>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</si>
  <si>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</si>
  <si>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</si>
  <si>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</si>
  <si>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</si>
  <si>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</si>
  <si>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</si>
  <si>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</si>
  <si>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</si>
  <si>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</si>
  <si>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</si>
  <si>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</si>
  <si>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</si>
  <si>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</si>
  <si>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</si>
  <si>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</si>
  <si>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</si>
  <si>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</si>
  <si>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</si>
  <si>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</si>
  <si>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</si>
  <si>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</si>
  <si>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</si>
  <si>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</si>
  <si>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</si>
  <si>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</si>
  <si>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</si>
  <si>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</si>
  <si>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</si>
  <si>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</si>
  <si>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</si>
  <si>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</si>
  <si>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</si>
  <si>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</si>
  <si>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</si>
  <si>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</si>
  <si>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</si>
  <si>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</si>
  <si>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</si>
  <si>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</si>
  <si>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</si>
  <si>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</si>
  <si>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</si>
  <si>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</si>
  <si>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</si>
  <si>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</si>
  <si>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</si>
  <si>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</si>
  <si>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</si>
  <si>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</si>
  <si>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</si>
  <si>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</si>
  <si>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</si>
  <si>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</si>
  <si>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</si>
  <si>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</si>
  <si>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</si>
  <si>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</si>
  <si>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</si>
  <si>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</si>
  <si>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</si>
  <si>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</si>
  <si>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</si>
  <si>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</si>
  <si>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</si>
  <si>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</si>
  <si>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</si>
  <si>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</si>
  <si>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</si>
  <si>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</si>
  <si>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</si>
  <si>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</si>
  <si>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</si>
  <si>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</si>
  <si>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</si>
  <si>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</si>
  <si>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</si>
  <si>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</si>
  <si>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</si>
  <si>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</si>
  <si>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</si>
  <si>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</si>
  <si>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</si>
  <si>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</si>
  <si>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</si>
  <si>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</si>
  <si>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</si>
  <si>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</si>
  <si>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</si>
  <si>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</si>
  <si>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</si>
  <si>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</si>
  <si>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</si>
  <si>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</si>
  <si>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</si>
  <si>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</si>
  <si>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</si>
  <si>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</si>
  <si>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</si>
  <si>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</si>
  <si>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</si>
  <si>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</si>
  <si>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</si>
  <si>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</si>
  <si>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</si>
  <si>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</si>
  <si>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</si>
  <si>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</si>
  <si>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</si>
  <si>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</si>
  <si>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</si>
  <si>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</si>
  <si>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</si>
  <si>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</si>
  <si>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</si>
  <si>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</si>
  <si>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</si>
  <si>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</si>
  <si>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</si>
  <si>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</si>
  <si>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</si>
  <si>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</si>
  <si>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</si>
  <si>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</si>
  <si>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</si>
  <si>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</si>
  <si>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</si>
  <si>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</si>
  <si>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</si>
  <si>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</si>
  <si>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</si>
  <si>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</si>
  <si>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</si>
  <si>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</si>
  <si>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</si>
  <si>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</si>
  <si>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</si>
  <si>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</si>
  <si>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</si>
  <si>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</si>
  <si>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</si>
  <si>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</si>
  <si>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</si>
  <si>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</si>
  <si>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</si>
  <si>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</si>
  <si>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</si>
  <si>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</si>
  <si>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</si>
  <si>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</si>
  <si>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</si>
  <si>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</si>
  <si>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</si>
  <si>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</si>
  <si>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</si>
  <si>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</si>
  <si>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</si>
  <si>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</si>
  <si>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</si>
  <si>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</si>
  <si>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</si>
  <si>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</si>
  <si>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</si>
  <si>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</si>
  <si>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</si>
  <si>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</si>
  <si>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</si>
  <si>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</si>
  <si>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</si>
  <si>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</si>
  <si>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</si>
  <si>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</si>
  <si>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</si>
  <si>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</si>
  <si>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</si>
  <si>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</si>
  <si>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</si>
  <si>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</si>
  <si>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</si>
  <si>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</si>
  <si>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</si>
  <si>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</si>
  <si>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</si>
  <si>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</si>
  <si>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</si>
  <si>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</si>
  <si>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</si>
  <si>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</si>
  <si>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</si>
  <si>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</si>
  <si>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</si>
  <si>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</si>
  <si>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</si>
  <si>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</si>
  <si>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</si>
  <si>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</si>
  <si>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</si>
  <si>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</si>
  <si>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</si>
  <si>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</si>
  <si>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</si>
  <si>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</si>
  <si>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</si>
  <si>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</si>
  <si>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</si>
  <si>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</si>
  <si>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</si>
  <si>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</si>
  <si>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</si>
  <si>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</si>
  <si>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</si>
  <si>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</si>
  <si>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</si>
  <si>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</si>
  <si>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</si>
  <si>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</si>
  <si>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</si>
  <si>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</si>
  <si>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</si>
  <si>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</si>
  <si>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</si>
  <si>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</si>
  <si>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</si>
  <si>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</si>
  <si>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</si>
  <si>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</si>
  <si>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</si>
  <si>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</si>
  <si>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</si>
  <si>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</si>
  <si>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</si>
  <si>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</si>
  <si>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</si>
  <si>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</si>
  <si>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</si>
  <si>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</si>
  <si>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</si>
  <si>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</si>
  <si>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</si>
  <si>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</si>
  <si>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</si>
  <si>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</si>
  <si>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</si>
  <si>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</si>
  <si>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</si>
  <si>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</si>
  <si>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</si>
  <si>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</si>
  <si>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</si>
  <si>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</si>
  <si>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</si>
  <si>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</si>
  <si>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</si>
  <si>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</si>
  <si>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</si>
  <si>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</si>
  <si>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</si>
  <si>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</si>
  <si>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</si>
  <si>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</si>
  <si>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</si>
  <si>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</si>
  <si>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</si>
  <si>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</si>
  <si>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</si>
  <si>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</si>
  <si>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</si>
  <si>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</si>
  <si>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</si>
  <si>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</si>
  <si>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</si>
  <si>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</si>
  <si>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</si>
  <si>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</si>
  <si>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</si>
  <si>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</si>
  <si>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</si>
  <si>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</si>
  <si>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</si>
  <si>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</si>
  <si>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</si>
  <si>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</si>
  <si>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</si>
  <si>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</si>
  <si>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</si>
  <si>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</si>
  <si>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</si>
  <si>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</si>
  <si>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</si>
  <si>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</si>
  <si>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</si>
  <si>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</si>
  <si>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</si>
  <si>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</si>
  <si>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</si>
  <si>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</si>
  <si>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</si>
  <si>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</si>
  <si>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</si>
  <si>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</si>
  <si>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</si>
  <si>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</si>
  <si>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</si>
  <si>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</si>
  <si>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</si>
  <si>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</si>
  <si>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</si>
  <si>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</si>
  <si>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</si>
  <si>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</si>
  <si>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</si>
  <si>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</si>
  <si>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</si>
  <si>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</si>
  <si>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</si>
  <si>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</si>
  <si>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</si>
  <si>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</si>
  <si>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</si>
  <si>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</si>
  <si>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</si>
  <si>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</si>
  <si>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</si>
  <si>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</si>
  <si>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</si>
  <si>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</si>
  <si>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</si>
  <si>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</si>
  <si>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</si>
  <si>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</si>
  <si>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</si>
  <si>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</si>
  <si>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</si>
  <si>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</si>
  <si>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</si>
  <si>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</si>
  <si>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</si>
  <si>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</si>
  <si>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</si>
  <si>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</si>
  <si>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</si>
  <si>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</si>
  <si>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</si>
  <si>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</si>
  <si>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</si>
  <si>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</si>
  <si>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</si>
  <si>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</si>
  <si>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</si>
  <si>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</si>
  <si>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</si>
  <si>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</si>
  <si>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</si>
  <si>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</si>
  <si>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</si>
  <si>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</si>
  <si>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</si>
  <si>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</si>
  <si>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</si>
  <si>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</si>
  <si>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</si>
  <si>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</si>
  <si>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</si>
  <si>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</si>
  <si>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</si>
  <si>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</si>
  <si>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</si>
  <si>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</si>
  <si>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</si>
  <si>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</si>
  <si>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</si>
  <si>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</si>
  <si>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</si>
  <si>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</si>
  <si>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</si>
  <si>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</si>
  <si>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</si>
  <si>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</si>
  <si>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</si>
  <si>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</si>
  <si>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</si>
  <si>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</si>
  <si>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</si>
  <si>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</si>
  <si>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</si>
  <si>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</si>
  <si>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</si>
  <si>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</si>
  <si>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</si>
  <si>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</si>
  <si>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</si>
  <si>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</si>
  <si>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</si>
  <si>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</si>
  <si>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</si>
  <si>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</si>
  <si>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</si>
  <si>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</si>
  <si>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</si>
  <si>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</si>
  <si>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</si>
  <si>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</si>
  <si>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</si>
  <si>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</si>
  <si>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</si>
  <si>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</si>
  <si>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</si>
  <si>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</si>
  <si>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</si>
  <si>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</si>
  <si>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</si>
  <si>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</si>
  <si>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</si>
  <si>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</si>
  <si>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</si>
  <si>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</si>
  <si>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</si>
  <si>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</si>
  <si>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</si>
  <si>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</si>
  <si>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</si>
  <si>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</si>
  <si>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</si>
  <si>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</si>
  <si>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</si>
  <si>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</si>
  <si>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</si>
  <si>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</si>
  <si>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</si>
  <si>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</si>
  <si>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</si>
  <si>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</si>
  <si>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</si>
  <si>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</si>
  <si>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</si>
  <si>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</si>
  <si>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</si>
  <si>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</si>
  <si>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</si>
  <si>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</si>
  <si>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</si>
  <si>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</si>
  <si>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</si>
  <si>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</si>
  <si>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</si>
  <si>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</si>
  <si>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</si>
  <si>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</si>
  <si>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</si>
  <si>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</si>
  <si>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</si>
  <si>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</si>
  <si>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</si>
  <si>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</si>
  <si>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</si>
  <si>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</si>
  <si>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</si>
  <si>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</si>
  <si>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</si>
  <si>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</si>
  <si>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</si>
  <si>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</si>
  <si>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</si>
  <si>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</si>
  <si>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</si>
  <si>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</si>
  <si>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</si>
  <si>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</si>
  <si>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</si>
  <si>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</si>
  <si>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</si>
  <si>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</si>
  <si>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</si>
  <si>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</si>
  <si>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</si>
  <si>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</si>
  <si>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</si>
  <si>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</si>
  <si>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</si>
  <si>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</si>
  <si>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</si>
  <si>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</si>
  <si>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</si>
  <si>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</si>
  <si>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</si>
  <si>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</si>
  <si>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</si>
  <si>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</si>
  <si>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</si>
  <si>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</si>
  <si>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</si>
  <si>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</si>
  <si>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</si>
  <si>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</si>
  <si>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</si>
  <si>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</si>
  <si>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</si>
  <si>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</si>
  <si>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</si>
  <si>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</si>
  <si>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</si>
  <si>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</si>
  <si>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</si>
  <si>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</si>
  <si>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</si>
  <si>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</si>
  <si>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</si>
  <si>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</si>
  <si>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</si>
  <si>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</si>
  <si>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</si>
  <si>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</si>
  <si>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</si>
  <si>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</si>
  <si>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</si>
  <si>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</si>
  <si>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</si>
  <si>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</si>
  <si>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</si>
  <si>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</si>
  <si>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</si>
  <si>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</si>
  <si>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</si>
  <si>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</si>
  <si>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</si>
  <si>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</si>
  <si>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</si>
  <si>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</si>
  <si>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</si>
  <si>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</si>
  <si>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</si>
  <si>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</si>
  <si>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</si>
  <si>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</si>
  <si>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</si>
  <si>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</si>
  <si>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</si>
  <si>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</si>
  <si>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</si>
  <si>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</si>
  <si>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</si>
  <si>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</si>
  <si>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</si>
  <si>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</si>
  <si>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</si>
  <si>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</si>
  <si>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</si>
  <si>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</si>
  <si>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</si>
  <si>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</si>
  <si>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</si>
  <si>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</si>
  <si>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</si>
  <si>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</si>
  <si>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</si>
  <si>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</si>
  <si>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</si>
  <si>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</si>
  <si>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</si>
  <si>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</si>
  <si>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</si>
  <si>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</si>
  <si>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</si>
  <si>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</si>
  <si>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</si>
  <si>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</si>
  <si>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</si>
  <si>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</si>
  <si>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</si>
  <si>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</si>
  <si>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</si>
  <si>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</si>
  <si>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</si>
  <si>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</si>
  <si>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</si>
  <si>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</si>
  <si>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</si>
  <si>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</si>
  <si>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</si>
  <si>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</si>
  <si>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</si>
  <si>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</si>
  <si>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</si>
  <si>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</si>
  <si>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</si>
  <si>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</si>
  <si>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</si>
  <si>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</si>
  <si>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</si>
  <si>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</si>
  <si>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</si>
  <si>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</si>
  <si>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</si>
  <si>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</si>
  <si>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</si>
  <si>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</si>
  <si>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</si>
  <si>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</si>
  <si>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</si>
  <si>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</si>
  <si>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</si>
  <si>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</si>
  <si>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</si>
  <si>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</si>
  <si>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</si>
  <si>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</si>
  <si>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</si>
  <si>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</si>
  <si>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</si>
  <si>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</si>
  <si>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</si>
  <si>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</si>
  <si>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</si>
  <si>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</si>
  <si>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</si>
  <si>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</si>
  <si>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</si>
  <si>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</si>
  <si>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</si>
  <si>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</si>
  <si>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</si>
  <si>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</si>
  <si>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</si>
  <si>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</si>
  <si>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</si>
  <si>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</si>
  <si>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</si>
  <si>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</si>
  <si>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</si>
  <si>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</si>
  <si>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</si>
  <si>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</si>
  <si>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</si>
  <si>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</si>
  <si>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</si>
  <si>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</si>
  <si>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</si>
  <si>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</si>
  <si>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</si>
  <si>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</si>
  <si>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</si>
  <si>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</si>
  <si>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</si>
  <si>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</si>
  <si>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</si>
  <si>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</si>
  <si>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</si>
  <si>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</si>
  <si>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</si>
  <si>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</si>
  <si>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</si>
  <si>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</si>
  <si>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</si>
  <si>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</si>
  <si>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</si>
  <si>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</si>
  <si>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</si>
  <si>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</si>
  <si>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</si>
  <si>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</si>
  <si>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</si>
  <si>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</si>
  <si>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</si>
  <si>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</si>
  <si>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</si>
  <si>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</si>
  <si>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</si>
  <si>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</si>
  <si>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</si>
  <si>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</si>
  <si>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</si>
  <si>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</si>
  <si>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</si>
  <si>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</si>
  <si>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</si>
  <si>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</si>
  <si>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</si>
  <si>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</si>
  <si>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</si>
  <si>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</si>
  <si>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</si>
  <si>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</si>
  <si>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</si>
  <si>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</si>
  <si>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</si>
  <si>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</si>
  <si>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</si>
  <si>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</si>
  <si>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</si>
  <si>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</si>
  <si>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</si>
  <si>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</si>
  <si>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</si>
  <si>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</si>
  <si>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</si>
  <si>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</si>
  <si>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</si>
  <si>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</si>
  <si>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</si>
  <si>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</si>
  <si>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</si>
  <si>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</si>
  <si>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</si>
  <si>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</si>
  <si>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</si>
  <si>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</si>
  <si>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</si>
  <si>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</si>
  <si>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</si>
  <si>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</si>
  <si>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</si>
  <si>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</si>
  <si>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</si>
  <si>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</si>
  <si>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</si>
  <si>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</si>
  <si>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</si>
  <si>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</si>
  <si>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</si>
  <si>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</si>
  <si>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</si>
  <si>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</si>
  <si>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</si>
  <si>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</si>
  <si>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</si>
  <si>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</si>
  <si>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</si>
  <si>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</si>
  <si>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</si>
  <si>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</si>
  <si>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</si>
  <si>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</si>
  <si>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</si>
  <si>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</si>
  <si>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</si>
  <si>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</si>
  <si>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</si>
  <si>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</si>
  <si>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</si>
  <si>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</si>
  <si>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</si>
  <si>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</si>
  <si>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</si>
  <si>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</si>
  <si>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</si>
  <si>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</si>
  <si>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</si>
  <si>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</si>
  <si>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</si>
  <si>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</si>
  <si>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</si>
  <si>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</si>
  <si>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</si>
  <si>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</si>
  <si>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</si>
  <si>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</si>
  <si>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</si>
  <si>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</si>
  <si>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</si>
  <si>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</si>
  <si>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</si>
  <si>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</si>
  <si>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</si>
  <si>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</si>
  <si>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</si>
  <si>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</si>
  <si>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</si>
  <si>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</si>
  <si>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</si>
  <si>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</si>
  <si>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</si>
  <si>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</si>
  <si>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</si>
  <si>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</si>
  <si>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</si>
  <si>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</si>
  <si>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</si>
  <si>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</si>
  <si>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</si>
  <si>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</si>
  <si>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</si>
  <si>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</si>
  <si>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</si>
  <si>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</si>
  <si>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</si>
  <si>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</si>
  <si>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</si>
  <si>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</si>
  <si>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</si>
  <si>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</si>
  <si>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</si>
  <si>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</si>
  <si>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</si>
  <si>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</si>
  <si>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</si>
  <si>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</si>
  <si>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</si>
  <si>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</si>
  <si>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</si>
  <si>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</si>
  <si>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</si>
  <si>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</si>
  <si>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</si>
  <si>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</si>
  <si>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</si>
  <si>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</si>
  <si>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</si>
  <si>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</si>
  <si>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</si>
  <si>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</si>
  <si>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</si>
  <si>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</si>
  <si>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</si>
  <si>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</si>
  <si>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</si>
  <si>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</si>
  <si>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</si>
  <si>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</si>
  <si>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</si>
  <si>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</si>
  <si>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</si>
  <si>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</si>
  <si>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</si>
  <si>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</si>
  <si>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</si>
  <si>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</si>
  <si>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</si>
  <si>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</si>
  <si>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</si>
  <si>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</si>
  <si>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</si>
  <si>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</si>
  <si>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</si>
  <si>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</si>
  <si>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</si>
  <si>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</si>
  <si>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</si>
  <si>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</si>
  <si>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</si>
  <si>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</si>
  <si>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</si>
  <si>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</si>
  <si>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</si>
  <si>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</si>
  <si>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</si>
  <si>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</si>
  <si>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</si>
  <si>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</si>
  <si>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</si>
  <si>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</si>
  <si>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</si>
  <si>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</si>
  <si>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</si>
  <si>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</si>
  <si>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</si>
  <si>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</si>
  <si>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</si>
  <si>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</si>
  <si>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</si>
  <si>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</si>
  <si>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</si>
  <si>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</si>
  <si>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</si>
  <si>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</si>
  <si>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</si>
  <si>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</si>
  <si>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</si>
  <si>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</si>
  <si>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</si>
  <si>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</si>
  <si>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</si>
  <si>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</si>
  <si>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</si>
  <si>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</si>
  <si>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</si>
  <si>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</si>
  <si>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</si>
  <si>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</si>
  <si>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</si>
  <si>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</si>
  <si>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</si>
  <si>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</si>
  <si>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</si>
  <si>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</si>
  <si>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</si>
  <si>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</si>
  <si>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</si>
  <si>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</si>
  <si>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</si>
  <si>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</si>
  <si>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</si>
  <si>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</si>
  <si>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</si>
  <si>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</si>
  <si>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</si>
  <si>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</si>
  <si>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</si>
  <si>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</si>
  <si>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</si>
  <si>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</si>
  <si>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</si>
  <si>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</si>
  <si>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</si>
  <si>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</si>
  <si>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</si>
  <si>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</si>
  <si>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</si>
  <si>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</si>
  <si>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</si>
  <si>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</si>
  <si>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</si>
  <si>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</si>
  <si>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</si>
  <si>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</si>
  <si>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</si>
  <si>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</si>
  <si>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</si>
  <si>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</si>
  <si>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</si>
  <si>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</si>
  <si>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</si>
  <si>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</si>
  <si>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</si>
  <si>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</si>
  <si>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</si>
  <si>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</si>
  <si>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</si>
  <si>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</si>
  <si>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</si>
  <si>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</si>
  <si>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</si>
  <si>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</si>
  <si>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</si>
  <si>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</si>
  <si>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</si>
  <si>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</si>
  <si>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</si>
  <si>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</si>
  <si>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</si>
  <si>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</si>
  <si>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</si>
  <si>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</si>
  <si>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</si>
  <si>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</si>
  <si>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</si>
  <si>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</si>
  <si>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</si>
  <si>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</si>
  <si>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</si>
  <si>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</si>
  <si>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</si>
  <si>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</si>
  <si>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</si>
  <si>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</si>
  <si>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</si>
  <si>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</si>
  <si>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</si>
  <si>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</si>
  <si>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</si>
  <si>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</si>
  <si>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</si>
  <si>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</si>
  <si>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</si>
  <si>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</si>
  <si>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</si>
  <si>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</si>
  <si>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</si>
  <si>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</si>
  <si>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</si>
  <si>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</si>
  <si>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</si>
  <si>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</si>
  <si>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</si>
  <si>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</si>
  <si>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</si>
  <si>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</si>
  <si>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</si>
  <si>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</si>
  <si>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</si>
  <si>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</si>
  <si>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</si>
  <si>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</si>
  <si>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</si>
  <si>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</si>
  <si>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</si>
  <si>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</si>
  <si>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</si>
  <si>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</si>
  <si>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</si>
  <si>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</si>
  <si>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</si>
  <si>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</si>
  <si>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</si>
  <si>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</si>
  <si>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</si>
  <si>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</si>
  <si>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</si>
  <si>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</si>
  <si>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</si>
  <si>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</si>
  <si>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</si>
  <si>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</si>
  <si>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</si>
  <si>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</si>
  <si>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</si>
  <si>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</si>
  <si>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</si>
  <si>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</si>
  <si>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</si>
  <si>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</si>
  <si>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</si>
  <si>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</si>
  <si>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</si>
  <si>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</si>
  <si>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</si>
  <si>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</si>
  <si>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</si>
  <si>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</si>
  <si>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</si>
  <si>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</si>
  <si>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</si>
  <si>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</si>
  <si>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</si>
  <si>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</si>
  <si>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</si>
  <si>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</si>
  <si>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</si>
  <si>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</si>
  <si>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</si>
  <si>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</si>
  <si>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</si>
  <si>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</si>
  <si>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</si>
  <si>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</si>
  <si>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</si>
  <si>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</si>
  <si>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</si>
  <si>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</si>
  <si>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</si>
  <si>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</si>
  <si>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</si>
  <si>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</si>
  <si>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</si>
  <si>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</si>
  <si>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</si>
  <si>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</si>
  <si>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</si>
  <si>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</si>
  <si>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</si>
  <si>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</si>
  <si>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</si>
  <si>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</si>
  <si>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</si>
  <si>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</si>
  <si>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</si>
  <si>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</si>
  <si>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</si>
  <si>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</si>
  <si>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</si>
  <si>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</si>
  <si>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</si>
  <si>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</si>
  <si>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</si>
  <si>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</si>
  <si>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</si>
  <si>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</si>
  <si>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</si>
  <si>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</si>
  <si>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</si>
  <si>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</si>
  <si>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</si>
  <si>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</si>
  <si>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</si>
  <si>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</si>
  <si>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</si>
  <si>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</si>
  <si>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</si>
  <si>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</si>
  <si>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</si>
  <si>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</si>
  <si>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</si>
  <si>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</si>
  <si>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</si>
  <si>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</si>
  <si>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</si>
  <si>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</si>
  <si>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</si>
  <si>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</si>
  <si>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</si>
  <si>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</si>
  <si>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</si>
  <si>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</si>
  <si>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</si>
  <si>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</si>
  <si>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</si>
  <si>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</si>
  <si>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</si>
  <si>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</si>
  <si>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</si>
  <si>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</si>
  <si>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</si>
  <si>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</si>
  <si>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</si>
  <si>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</si>
  <si>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</si>
  <si>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</si>
  <si>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</si>
  <si>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</si>
  <si>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</si>
  <si>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</si>
  <si>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</si>
  <si>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</si>
  <si>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</si>
  <si>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</si>
  <si>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</si>
  <si>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</si>
  <si>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</si>
  <si>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</si>
  <si>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</si>
  <si>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</si>
  <si>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</si>
  <si>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</si>
  <si>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</si>
  <si>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</si>
  <si>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</si>
  <si>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</si>
  <si>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</si>
  <si>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</si>
  <si>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</si>
  <si>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</si>
  <si>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</si>
  <si>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</si>
  <si>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</si>
  <si>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</si>
  <si>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</si>
  <si>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</si>
  <si>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</si>
  <si>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</si>
  <si>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</si>
  <si>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</si>
  <si>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</si>
  <si>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</si>
  <si>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</si>
  <si>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</si>
  <si>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</si>
  <si>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</si>
  <si>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</si>
  <si>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</si>
  <si>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</si>
  <si>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</si>
  <si>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</si>
  <si>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</si>
  <si>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</si>
  <si>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</si>
  <si>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</si>
  <si>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</si>
  <si>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</si>
  <si>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</si>
  <si>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</si>
  <si>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</si>
  <si>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</si>
  <si>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</si>
  <si>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</si>
  <si>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</si>
  <si>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</si>
  <si>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</si>
  <si>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</si>
  <si>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</si>
  <si>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</si>
  <si>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</si>
  <si>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</si>
  <si>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</si>
  <si>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</si>
  <si>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</si>
  <si>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</si>
  <si>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</si>
  <si>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</si>
  <si>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</si>
  <si>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</si>
  <si>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</si>
  <si>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</si>
  <si>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</si>
  <si>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</si>
  <si>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</si>
  <si>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</si>
  <si>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</si>
  <si>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</si>
  <si>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</si>
  <si>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</si>
  <si>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</si>
  <si>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</si>
  <si>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</si>
  <si>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</si>
  <si>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</si>
  <si>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</si>
  <si>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</si>
  <si>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</si>
  <si>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</si>
  <si>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</si>
  <si>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</si>
  <si>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</si>
  <si>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</si>
  <si>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</si>
  <si>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</si>
  <si>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</si>
  <si>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</si>
  <si>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</si>
  <si>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</si>
  <si>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</si>
  <si>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</si>
  <si>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</si>
  <si>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</si>
  <si>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</si>
  <si>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</si>
  <si>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</si>
  <si>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</si>
  <si>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</si>
  <si>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</si>
  <si>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</si>
  <si>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</si>
  <si>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</si>
  <si>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</si>
  <si>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</si>
  <si>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</si>
  <si>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</si>
  <si>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</si>
  <si>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</si>
  <si>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</si>
  <si>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</si>
  <si>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</si>
  <si>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</si>
  <si>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</si>
  <si>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</si>
  <si>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</si>
  <si>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</si>
  <si>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</si>
  <si>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</si>
  <si>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</si>
  <si>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</si>
  <si>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</si>
  <si>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</si>
  <si>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</si>
  <si>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</si>
  <si>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</si>
  <si>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</si>
  <si>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</si>
  <si>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</si>
  <si>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</si>
  <si>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</si>
  <si>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</si>
  <si>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</si>
  <si>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</si>
  <si>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</si>
  <si>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</si>
  <si>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</si>
  <si>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</si>
  <si>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</si>
  <si>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</si>
  <si>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</si>
  <si>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</si>
  <si>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</si>
  <si>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</si>
  <si>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</si>
  <si>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</si>
  <si>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</si>
  <si>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</si>
  <si>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</si>
  <si>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</si>
  <si>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</si>
  <si>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</si>
  <si>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</si>
  <si>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</si>
  <si>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</si>
  <si>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</si>
  <si>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</si>
  <si>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</si>
  <si>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</si>
  <si>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</si>
  <si>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</si>
  <si>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</si>
  <si>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</si>
  <si>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</si>
  <si>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</si>
  <si>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</si>
  <si>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</si>
  <si>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</si>
  <si>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</si>
  <si>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</si>
  <si>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</si>
  <si>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</si>
  <si>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</si>
  <si>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</si>
  <si>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</si>
  <si>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</si>
  <si>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</si>
  <si>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</si>
  <si>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</si>
  <si>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</si>
  <si>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</si>
  <si>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</si>
  <si>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</si>
  <si>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</si>
  <si>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</si>
  <si>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</si>
  <si>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</si>
  <si>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</si>
  <si>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</si>
  <si>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</si>
  <si>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</si>
  <si>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</si>
  <si>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</si>
  <si>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</si>
  <si>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</si>
  <si>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</si>
  <si>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</si>
  <si>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</si>
  <si>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</si>
  <si>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</si>
  <si>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</si>
  <si>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</si>
  <si>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</si>
  <si>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</si>
  <si>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</si>
  <si>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</si>
  <si>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</si>
  <si>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</si>
  <si>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</si>
  <si>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</si>
  <si>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</si>
  <si>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</si>
  <si>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</si>
  <si>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</si>
  <si>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</si>
  <si>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</si>
  <si>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</si>
  <si>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</si>
  <si>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</si>
  <si>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</si>
  <si>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</si>
  <si>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</si>
  <si>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</si>
  <si>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</si>
  <si>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</si>
  <si>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</si>
  <si>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</si>
  <si>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</si>
  <si>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</si>
  <si>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</si>
  <si>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</si>
  <si>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</si>
  <si>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</si>
  <si>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</si>
  <si>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</si>
  <si>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</si>
  <si>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</si>
  <si>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</si>
  <si>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</si>
  <si>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</si>
  <si>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</si>
  <si>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</si>
  <si>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</si>
  <si>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</si>
  <si>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</si>
  <si>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</si>
  <si>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</si>
  <si>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</si>
  <si>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</si>
  <si>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</si>
  <si>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</si>
  <si>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</si>
  <si>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</si>
  <si>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</si>
  <si>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</si>
  <si>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</si>
  <si>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</si>
  <si>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</si>
  <si>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</si>
  <si>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</si>
  <si>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</si>
  <si>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</si>
  <si>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</si>
  <si>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</si>
  <si>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</si>
  <si>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</si>
  <si>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</si>
  <si>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</si>
  <si>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</si>
  <si>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</si>
  <si>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</si>
  <si>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</si>
  <si>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</si>
  <si>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</si>
  <si>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</si>
  <si>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</si>
  <si>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</si>
  <si>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</si>
  <si>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</si>
  <si>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</si>
  <si>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</si>
  <si>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</si>
  <si>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</si>
  <si>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</si>
  <si>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</si>
  <si>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</si>
  <si>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</si>
  <si>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</si>
  <si>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</si>
  <si>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</si>
  <si>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</si>
  <si>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</si>
  <si>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</si>
  <si>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</si>
  <si>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</si>
  <si>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</si>
  <si>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</si>
  <si>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</si>
  <si>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</si>
  <si>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</si>
  <si>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</si>
  <si>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</si>
  <si>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</si>
  <si>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</si>
  <si>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</si>
  <si>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</si>
  <si>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</si>
  <si>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</si>
  <si>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</si>
  <si>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</si>
  <si>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</si>
  <si>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</si>
  <si>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</si>
  <si>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</si>
  <si>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</si>
  <si>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</si>
  <si>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</si>
  <si>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</si>
  <si>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</si>
  <si>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</si>
  <si>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</si>
  <si>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</si>
  <si>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</si>
  <si>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</si>
  <si>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</si>
  <si>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</si>
  <si>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</si>
  <si>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</si>
  <si>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</si>
  <si>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</si>
  <si>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</si>
  <si>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</si>
  <si>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</si>
  <si>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</si>
  <si>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</si>
  <si>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</si>
  <si>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</si>
  <si>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</si>
  <si>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</si>
  <si>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</si>
  <si>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</si>
  <si>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</si>
  <si>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</si>
  <si>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</si>
  <si>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</si>
  <si>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</si>
  <si>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</si>
  <si>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</si>
  <si>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</si>
  <si>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</si>
  <si>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</si>
  <si>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</si>
  <si>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</si>
  <si>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</si>
  <si>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</si>
  <si>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</si>
  <si>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</si>
  <si>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</si>
  <si>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</si>
  <si>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</si>
  <si>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</si>
  <si>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</si>
  <si>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</si>
  <si>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</si>
  <si>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</si>
  <si>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</si>
  <si>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</si>
  <si>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</si>
  <si>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</si>
  <si>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</si>
  <si>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</si>
  <si>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</si>
  <si>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</si>
  <si>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</si>
  <si>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</si>
  <si>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</si>
  <si>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</si>
  <si>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</si>
  <si>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</si>
  <si>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</si>
  <si>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</si>
  <si>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</si>
  <si>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</si>
  <si>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</si>
  <si>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</si>
  <si>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</si>
  <si>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</si>
  <si>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</si>
  <si>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</si>
  <si>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</si>
  <si>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</si>
  <si>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</si>
  <si>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</si>
  <si>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</si>
  <si>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</si>
  <si>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</si>
  <si>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</si>
  <si>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</si>
  <si>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</si>
  <si>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</si>
  <si>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</si>
  <si>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</si>
  <si>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</si>
  <si>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</si>
  <si>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</si>
  <si>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</si>
  <si>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</si>
  <si>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</si>
  <si>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</si>
  <si>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</si>
  <si>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</si>
  <si>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</si>
  <si>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</si>
  <si>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</si>
  <si>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</si>
  <si>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</si>
  <si>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</si>
  <si>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</si>
  <si>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</si>
  <si>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</si>
  <si>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</si>
  <si>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</si>
  <si>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</si>
  <si>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</si>
  <si>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</si>
  <si>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</si>
  <si>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</si>
  <si>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</si>
  <si>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</si>
  <si>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</si>
  <si>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</si>
  <si>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</si>
  <si>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</si>
  <si>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</si>
  <si>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</si>
  <si>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</si>
  <si>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</si>
  <si>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</si>
  <si>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</si>
  <si>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</si>
  <si>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</si>
  <si>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</si>
  <si>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</si>
  <si>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</si>
  <si>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</si>
  <si>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</si>
  <si>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</si>
  <si>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</si>
  <si>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</si>
  <si>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</si>
  <si>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</si>
  <si>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</si>
  <si>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</si>
  <si>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</si>
  <si>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</si>
  <si>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</si>
  <si>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</si>
  <si>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</si>
  <si>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</si>
  <si>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</si>
  <si>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</si>
  <si>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</si>
  <si>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</si>
  <si>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</si>
  <si>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</si>
  <si>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</si>
  <si>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</si>
  <si>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</si>
  <si>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</si>
  <si>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</si>
  <si>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</si>
  <si>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</si>
  <si>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</si>
  <si>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</si>
  <si>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</si>
  <si>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</si>
  <si>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</si>
  <si>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</si>
  <si>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</si>
  <si>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</si>
  <si>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</si>
  <si>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</si>
  <si>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</si>
  <si>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</si>
  <si>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</si>
  <si>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</si>
  <si>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</si>
  <si>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</si>
  <si>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</si>
  <si>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</si>
  <si>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</si>
  <si>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</si>
  <si>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</si>
  <si>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</si>
  <si>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</si>
  <si>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</si>
  <si>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</si>
  <si>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</si>
  <si>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</si>
  <si>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</si>
  <si>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</si>
  <si>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</si>
  <si>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</si>
  <si>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</si>
  <si>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</si>
  <si>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</si>
  <si>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</si>
  <si>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</si>
  <si>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</si>
  <si>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</si>
  <si>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</si>
  <si>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</si>
  <si>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</si>
  <si>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</si>
  <si>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</si>
  <si>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</si>
  <si>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</si>
  <si>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</si>
  <si>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</si>
  <si>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</si>
  <si>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</si>
  <si>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</si>
  <si>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</si>
  <si>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</si>
  <si>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</si>
  <si>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</si>
  <si>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</si>
  <si>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</si>
  <si>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</si>
  <si>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</si>
  <si>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</si>
  <si>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</si>
  <si>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</si>
  <si>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</si>
  <si>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</si>
  <si>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</si>
  <si>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</si>
  <si>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</si>
  <si>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</si>
  <si>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</si>
  <si>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</si>
  <si>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</si>
  <si>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</si>
  <si>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</si>
  <si>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</si>
  <si>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</si>
  <si>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</si>
  <si>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</si>
  <si>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</si>
  <si>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</si>
  <si>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</si>
  <si>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</si>
  <si>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</si>
  <si>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</si>
  <si>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</si>
  <si>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</si>
  <si>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</si>
  <si>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</si>
  <si>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</si>
  <si>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</si>
  <si>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</si>
  <si>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</si>
  <si>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</si>
  <si>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</si>
  <si>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</si>
  <si>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</si>
  <si>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</si>
  <si>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</si>
  <si>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</si>
  <si>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</si>
  <si>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</si>
  <si>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</si>
  <si>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</si>
  <si>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</si>
  <si>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</si>
  <si>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</si>
  <si>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</si>
  <si>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</si>
  <si>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</si>
  <si>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</si>
  <si>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</si>
  <si>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</si>
  <si>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</si>
  <si>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</si>
  <si>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</si>
  <si>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</si>
  <si>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</si>
  <si>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</si>
  <si>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</si>
  <si>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</si>
  <si>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</si>
  <si>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</si>
  <si>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</si>
  <si>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</si>
  <si>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</si>
  <si>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</si>
  <si>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</si>
  <si>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</si>
  <si>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</si>
  <si>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</si>
  <si>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</si>
  <si>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</si>
  <si>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</si>
  <si>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</si>
  <si>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</si>
  <si>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</si>
  <si>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</si>
  <si>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</si>
  <si>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</si>
  <si>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</si>
  <si>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</si>
  <si>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</si>
  <si>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</si>
  <si>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</si>
  <si>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</si>
  <si>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</si>
  <si>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</si>
  <si>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</si>
  <si>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</si>
  <si>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</si>
  <si>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</si>
  <si>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</si>
  <si>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</si>
  <si>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</si>
  <si>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</si>
  <si>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</si>
  <si>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</si>
  <si>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</si>
  <si>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</si>
  <si>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</si>
  <si>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</si>
  <si>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</si>
  <si>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</si>
  <si>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</si>
  <si>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</si>
  <si>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</si>
  <si>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</si>
  <si>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</si>
  <si>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</si>
  <si>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</si>
  <si>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</si>
  <si>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</si>
  <si>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</si>
  <si>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</si>
  <si>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</si>
  <si>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</si>
  <si>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</si>
  <si>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</si>
  <si>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</si>
  <si>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</si>
  <si>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</si>
  <si>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</si>
  <si>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</si>
  <si>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</si>
  <si>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</si>
  <si>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</si>
  <si>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</si>
  <si>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</si>
  <si>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</si>
  <si>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</si>
  <si>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</si>
  <si>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</si>
  <si>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</si>
  <si>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</si>
  <si>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</si>
  <si>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</si>
  <si>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</si>
  <si>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</si>
  <si>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</si>
  <si>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</si>
  <si>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</si>
  <si>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</si>
  <si>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</si>
  <si>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</si>
  <si>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</si>
  <si>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</si>
  <si>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</si>
  <si>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</si>
  <si>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</si>
  <si>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</si>
  <si>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</si>
  <si>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</si>
  <si>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</si>
  <si>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</si>
  <si>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</si>
  <si>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</si>
  <si>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</si>
  <si>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</si>
  <si>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</si>
  <si>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</si>
  <si>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</si>
  <si>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</si>
  <si>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</si>
  <si>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</si>
  <si>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</si>
  <si>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</si>
  <si>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</si>
  <si>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</si>
  <si>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</si>
  <si>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</si>
  <si>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</si>
  <si>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</si>
  <si>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</si>
  <si>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</si>
  <si>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</si>
  <si>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</si>
  <si>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</si>
  <si>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</si>
  <si>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</si>
  <si>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</si>
  <si>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</si>
  <si>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</si>
  <si>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</si>
  <si>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</si>
  <si>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</si>
  <si>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</si>
  <si>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</si>
  <si>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</si>
  <si>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</si>
  <si>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</si>
  <si>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</si>
  <si>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</si>
  <si>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</si>
  <si>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</si>
  <si>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</si>
  <si>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</si>
  <si>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</si>
  <si>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</si>
  <si>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</si>
  <si>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</si>
  <si>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</si>
  <si>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</si>
  <si>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</si>
  <si>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</si>
  <si>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</si>
  <si>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</si>
  <si>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</si>
  <si>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</si>
  <si>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</si>
  <si>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</si>
  <si>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</si>
  <si>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</si>
  <si>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</si>
  <si>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</si>
  <si>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</si>
  <si>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</si>
  <si>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</si>
  <si>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</si>
  <si>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</si>
  <si>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</si>
  <si>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</si>
  <si>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</si>
  <si>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</si>
  <si>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</si>
  <si>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</si>
  <si>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</si>
  <si>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</si>
  <si>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</si>
  <si>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</si>
  <si>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</si>
  <si>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</si>
  <si>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</si>
  <si>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</si>
  <si>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</si>
  <si>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</si>
  <si>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</si>
  <si>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</si>
  <si>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</si>
  <si>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</si>
  <si>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</si>
  <si>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</si>
  <si>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</si>
  <si>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</si>
  <si>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</si>
  <si>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</si>
  <si>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</si>
  <si>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</si>
  <si>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</si>
  <si>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</si>
  <si>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</si>
  <si>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</si>
  <si>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</si>
  <si>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</si>
  <si>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</si>
  <si>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</si>
  <si>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</si>
  <si>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</si>
  <si>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</si>
  <si>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</si>
  <si>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</si>
  <si>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</si>
  <si>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</si>
  <si>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</si>
  <si>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</si>
  <si>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</si>
  <si>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</si>
  <si>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</si>
  <si>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</si>
  <si>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</si>
  <si>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</si>
  <si>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</si>
  <si>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</si>
  <si>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</si>
  <si>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</si>
  <si>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</si>
  <si>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</si>
  <si>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</si>
  <si>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</si>
  <si>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</si>
  <si>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</si>
  <si>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</si>
  <si>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</si>
  <si>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</si>
  <si>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</si>
  <si>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</si>
  <si>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</si>
  <si>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</si>
  <si>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</si>
  <si>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</si>
  <si>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</si>
  <si>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</si>
  <si>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</si>
  <si>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</si>
  <si>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</si>
  <si>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</si>
  <si>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</si>
  <si>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</si>
  <si>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</si>
  <si>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</si>
  <si>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</si>
  <si>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</si>
  <si>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</si>
  <si>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</si>
  <si>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</si>
  <si>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</si>
  <si>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</si>
  <si>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</si>
  <si>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</si>
  <si>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</si>
  <si>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</si>
  <si>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</si>
  <si>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</si>
  <si>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</si>
  <si>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</si>
  <si>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</si>
  <si>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</si>
  <si>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</si>
  <si>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</si>
  <si>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</si>
  <si>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</si>
  <si>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</si>
  <si>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</si>
  <si>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</si>
  <si>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</si>
  <si>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</si>
  <si>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</si>
  <si>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</si>
  <si>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</si>
  <si>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</si>
  <si>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</si>
  <si>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</si>
  <si>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</si>
  <si>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</si>
  <si>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</si>
  <si>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</si>
  <si>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</si>
  <si>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</si>
  <si>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</si>
  <si>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</si>
  <si>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</si>
  <si>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</si>
  <si>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</si>
  <si>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</si>
  <si>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</si>
  <si>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</si>
  <si>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</si>
  <si>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</si>
  <si>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</si>
  <si>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</si>
  <si>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</si>
  <si>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</si>
  <si>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</si>
  <si>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</si>
  <si>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</si>
  <si>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</si>
  <si>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</si>
  <si>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</si>
  <si>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</si>
  <si>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</si>
  <si>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</si>
  <si>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</si>
  <si>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</si>
  <si>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</si>
  <si>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</si>
  <si>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</si>
  <si>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</si>
  <si>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</si>
  <si>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</si>
  <si>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</si>
  <si>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</si>
  <si>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</si>
  <si>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</si>
  <si>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</si>
  <si>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</si>
  <si>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</si>
  <si>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</si>
  <si>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</si>
  <si>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</si>
  <si>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</si>
  <si>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</si>
  <si>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</si>
  <si>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</si>
  <si>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</si>
  <si>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</si>
  <si>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</si>
  <si>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</si>
  <si>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</si>
  <si>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</si>
  <si>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</si>
  <si>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</si>
  <si>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</si>
  <si>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</si>
  <si>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</si>
  <si>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</si>
  <si>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</si>
  <si>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</si>
  <si>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</si>
  <si>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</si>
  <si>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</si>
  <si>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</si>
  <si>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</si>
  <si>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</si>
  <si>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</si>
  <si>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</si>
  <si>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</si>
  <si>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</si>
  <si>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</si>
  <si>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</si>
  <si>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</si>
  <si>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</si>
  <si>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</si>
  <si>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</si>
  <si>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</si>
  <si>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</si>
  <si>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</si>
  <si>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</si>
  <si>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</si>
  <si>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</si>
  <si>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</si>
  <si>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</si>
  <si>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</si>
  <si>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</si>
  <si>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</si>
  <si>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</si>
  <si>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</si>
  <si>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</si>
  <si>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</si>
  <si>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</si>
  <si>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</si>
  <si>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</si>
  <si>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</si>
  <si>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</si>
  <si>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</si>
  <si>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</si>
  <si>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</si>
  <si>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</si>
  <si>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</si>
  <si>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</si>
  <si>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</si>
  <si>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</si>
  <si>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</si>
  <si>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</si>
  <si>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</si>
  <si>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</si>
  <si>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</si>
  <si>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</si>
  <si>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</si>
  <si>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</si>
  <si>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</si>
  <si>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</si>
  <si>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</si>
  <si>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</si>
  <si>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</si>
  <si>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</si>
  <si>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</si>
  <si>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</si>
  <si>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</si>
  <si>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</si>
  <si>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</si>
  <si>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</si>
  <si>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</si>
  <si>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</si>
  <si>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</si>
  <si>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</si>
  <si>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</si>
  <si>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</si>
  <si>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</si>
  <si>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</si>
  <si>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</si>
  <si>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</si>
  <si>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</si>
  <si>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</si>
  <si>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</si>
  <si>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</si>
  <si>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</si>
  <si>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</si>
  <si>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</si>
  <si>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</si>
  <si>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</si>
  <si>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</si>
  <si>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</si>
  <si>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</si>
  <si>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</si>
  <si>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</si>
  <si>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</si>
  <si>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</si>
  <si>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</si>
  <si>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</si>
  <si>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</si>
  <si>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</si>
  <si>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</si>
  <si>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</si>
  <si>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</si>
  <si>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</si>
  <si>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</si>
  <si>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</si>
  <si>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</si>
  <si>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</si>
  <si>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</si>
  <si>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</si>
  <si>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</si>
  <si>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</si>
  <si>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</si>
  <si>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</si>
  <si>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</si>
  <si>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</si>
  <si>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</si>
  <si>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</si>
  <si>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</si>
  <si>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</si>
  <si>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</si>
  <si>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</si>
  <si>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</si>
  <si>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</si>
  <si>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</si>
  <si>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</si>
  <si>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</si>
  <si>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</si>
  <si>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</si>
  <si>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</si>
  <si>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</si>
  <si>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</si>
  <si>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</si>
  <si>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</si>
  <si>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</si>
  <si>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</si>
  <si>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</si>
  <si>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</si>
  <si>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</si>
  <si>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</si>
  <si>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</si>
  <si>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</si>
  <si>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</si>
  <si>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</si>
  <si>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</si>
  <si>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</si>
  <si>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</si>
  <si>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</si>
  <si>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</si>
  <si>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</si>
  <si>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</si>
  <si>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</si>
  <si>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</si>
  <si>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</si>
  <si>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</si>
  <si>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</si>
  <si>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</si>
  <si>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</si>
  <si>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</si>
  <si>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</si>
  <si>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</si>
  <si>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</si>
  <si>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</si>
  <si>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</si>
  <si>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</si>
  <si>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</si>
  <si>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</si>
  <si>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</si>
  <si>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</si>
  <si>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</si>
  <si>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</si>
  <si>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</si>
  <si>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</si>
  <si>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</si>
  <si>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</si>
  <si>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</si>
  <si>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</si>
  <si>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</si>
  <si>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</si>
  <si>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</si>
  <si>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</si>
  <si>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</si>
  <si>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</si>
  <si>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</si>
  <si>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</si>
  <si>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</si>
  <si>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</si>
  <si>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</si>
  <si>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</si>
  <si>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</si>
  <si>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</si>
  <si>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</si>
  <si>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</si>
  <si>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</si>
  <si>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</si>
  <si>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</si>
  <si>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</si>
  <si>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</si>
  <si>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</si>
  <si>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</si>
  <si>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</si>
  <si>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</si>
  <si>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</si>
  <si>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</si>
  <si>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</si>
  <si>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</si>
  <si>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</si>
  <si>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</si>
  <si>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</si>
  <si>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</si>
  <si>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</si>
  <si>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</si>
  <si>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</si>
  <si>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</si>
  <si>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</si>
  <si>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</si>
  <si>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</si>
  <si>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</si>
  <si>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</si>
  <si>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</si>
  <si>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</si>
  <si>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</si>
  <si>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</si>
  <si>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</si>
  <si>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</si>
  <si>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</si>
  <si>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</si>
  <si>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</si>
  <si>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</si>
  <si>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</si>
  <si>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</si>
  <si>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</si>
  <si>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</si>
  <si>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</si>
  <si>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</si>
  <si>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</si>
  <si>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</si>
  <si>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</si>
  <si>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</si>
  <si>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</si>
  <si>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</si>
  <si>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</si>
  <si>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</si>
  <si>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</si>
  <si>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</si>
  <si>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</si>
  <si>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</si>
  <si>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</si>
  <si>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</si>
  <si>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</si>
  <si>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</si>
  <si>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</si>
  <si>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</si>
  <si>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</si>
  <si>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</si>
  <si>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</si>
  <si>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</si>
  <si>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</si>
  <si>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</si>
  <si>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</si>
  <si>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</si>
  <si>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</si>
  <si>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</si>
  <si>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</si>
  <si>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</si>
  <si>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</si>
  <si>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</si>
  <si>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</si>
  <si>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</si>
  <si>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</si>
  <si>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</si>
  <si>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</si>
  <si>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</si>
  <si>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</si>
  <si>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</si>
  <si>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</si>
  <si>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</si>
  <si>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</si>
  <si>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</si>
  <si>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</si>
  <si>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</si>
  <si>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</si>
  <si>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</si>
  <si>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</si>
  <si>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</si>
  <si>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</si>
  <si>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</si>
  <si>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</si>
  <si>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</si>
  <si>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</si>
  <si>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</si>
  <si>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</si>
  <si>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</si>
  <si>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</si>
  <si>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</si>
  <si>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</si>
  <si>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</si>
  <si>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</si>
  <si>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</si>
  <si>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</si>
  <si>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</si>
  <si>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</si>
  <si>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</si>
  <si>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</si>
  <si>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</si>
  <si>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</si>
  <si>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</si>
  <si>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</si>
  <si>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</si>
  <si>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</si>
  <si>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</si>
  <si>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</si>
  <si>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</si>
  <si>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</si>
  <si>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</si>
  <si>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</si>
  <si>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</si>
  <si>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</si>
  <si>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</si>
  <si>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</si>
  <si>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</si>
  <si>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</si>
  <si>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</si>
  <si>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</si>
  <si>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</si>
  <si>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</si>
  <si>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</si>
  <si>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</si>
  <si>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</si>
  <si>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</si>
  <si>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</si>
  <si>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</si>
  <si>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</si>
  <si>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</si>
  <si>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</si>
  <si>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</si>
  <si>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</si>
  <si>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</si>
  <si>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</si>
  <si>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</si>
  <si>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</si>
  <si>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</si>
  <si>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</si>
  <si>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</si>
  <si>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</si>
  <si>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</si>
  <si>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</si>
  <si>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</si>
  <si>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</si>
  <si>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</si>
  <si>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</si>
  <si>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</si>
  <si>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</si>
  <si>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</si>
  <si>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</si>
  <si>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</si>
  <si>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</si>
  <si>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</si>
  <si>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</si>
  <si>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</si>
  <si>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</si>
  <si>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</si>
  <si>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</si>
  <si>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</si>
  <si>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</si>
  <si>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</si>
  <si>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</si>
  <si>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</si>
  <si>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</si>
  <si>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</si>
  <si>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</si>
  <si>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</si>
  <si>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</si>
  <si>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</si>
  <si>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</si>
  <si>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</si>
  <si>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</si>
  <si>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</si>
  <si>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</si>
  <si>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</si>
  <si>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</si>
  <si>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</si>
  <si>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</si>
  <si>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</si>
  <si>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</si>
  <si>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</si>
  <si>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</si>
  <si>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</si>
  <si>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</si>
  <si>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</si>
  <si>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</si>
  <si>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</si>
  <si>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</si>
  <si>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</si>
  <si>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</si>
  <si>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</si>
  <si>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</si>
  <si>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</si>
  <si>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</si>
  <si>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</si>
  <si>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</si>
  <si>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</si>
  <si>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</si>
  <si>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</si>
  <si>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</si>
  <si>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</si>
  <si>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</si>
  <si>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</si>
  <si>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</si>
  <si>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</si>
  <si>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</si>
  <si>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</si>
  <si>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</si>
  <si>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</si>
  <si>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</si>
  <si>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</si>
  <si>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</si>
  <si>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</si>
  <si>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</si>
  <si>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</si>
  <si>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</si>
  <si>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</si>
  <si>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</si>
  <si>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</si>
  <si>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</si>
  <si>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</si>
  <si>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</si>
  <si>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</si>
  <si>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</si>
  <si>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</si>
  <si>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</si>
  <si>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</si>
  <si>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</si>
  <si>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</si>
  <si>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</si>
  <si>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</si>
  <si>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</si>
  <si>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</si>
  <si>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</si>
  <si>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</si>
  <si>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</si>
  <si>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</si>
  <si>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</si>
  <si>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</si>
  <si>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</si>
  <si>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</si>
  <si>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</si>
  <si>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</si>
  <si>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</si>
  <si>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</si>
  <si>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</si>
  <si>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</si>
  <si>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</si>
  <si>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</si>
  <si>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</si>
  <si>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</si>
  <si>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</si>
  <si>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</si>
  <si>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</si>
  <si>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</si>
  <si>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</si>
  <si>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</si>
  <si>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</si>
  <si>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</si>
  <si>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</si>
  <si>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</si>
  <si>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</si>
  <si>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</si>
  <si>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</si>
  <si>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</si>
  <si>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</si>
  <si>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</si>
  <si>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</si>
  <si>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</si>
  <si>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</si>
  <si>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</si>
  <si>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</si>
  <si>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</si>
  <si>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</si>
  <si>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</si>
  <si>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</si>
  <si>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</si>
  <si>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</si>
  <si>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</si>
  <si>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</si>
  <si>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</si>
  <si>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</si>
  <si>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</si>
  <si>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</si>
  <si>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</si>
  <si>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</si>
  <si>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</si>
  <si>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</si>
  <si>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</si>
  <si>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</si>
  <si>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</si>
  <si>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</si>
  <si>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</si>
  <si>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</si>
  <si>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</si>
  <si>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</si>
  <si>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</si>
  <si>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</si>
  <si>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</si>
  <si>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</si>
  <si>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</si>
  <si>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</si>
  <si>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</si>
  <si>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</si>
  <si>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</si>
  <si>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</si>
  <si>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</si>
  <si>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</si>
  <si>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</si>
  <si>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</si>
  <si>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</si>
  <si>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</si>
  <si>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</si>
  <si>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</si>
  <si>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</si>
  <si>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</si>
  <si>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</si>
  <si>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</si>
  <si>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</si>
  <si>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</si>
  <si>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</si>
  <si>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</si>
  <si>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</si>
  <si>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</si>
  <si>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</si>
  <si>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</si>
  <si>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</si>
  <si>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</si>
  <si>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</si>
  <si>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</si>
  <si>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</si>
  <si>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</si>
  <si>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</si>
  <si>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</si>
  <si>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</si>
  <si>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</si>
  <si>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</si>
  <si>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</si>
  <si>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</si>
  <si>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</si>
  <si>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</si>
  <si>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</si>
  <si>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</si>
  <si>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</si>
  <si>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</si>
  <si>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</si>
  <si>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</si>
  <si>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</si>
  <si>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</si>
  <si>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</si>
  <si>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</si>
  <si>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</si>
  <si>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</si>
  <si>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</si>
  <si>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</si>
  <si>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</si>
  <si>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</si>
  <si>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</si>
  <si>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</si>
  <si>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</si>
  <si>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</si>
  <si>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</si>
  <si>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</si>
  <si>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</si>
  <si>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</si>
  <si>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</si>
  <si>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</si>
  <si>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</si>
  <si>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</si>
  <si>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</si>
  <si>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</si>
  <si>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</si>
  <si>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</si>
  <si>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</si>
  <si>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</si>
  <si>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</si>
  <si>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</si>
  <si>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</si>
  <si>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</si>
  <si>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</si>
  <si>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</si>
  <si>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</si>
  <si>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</si>
  <si>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</si>
  <si>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</si>
  <si>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</si>
  <si>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</si>
  <si>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</si>
  <si>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</si>
  <si>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</si>
  <si>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</si>
  <si>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</si>
  <si>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</si>
  <si>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</si>
  <si>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</si>
  <si>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</si>
  <si>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</si>
  <si>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</si>
  <si>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</si>
  <si>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</si>
  <si>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</si>
  <si>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</si>
  <si>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</si>
  <si>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</si>
  <si>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</si>
  <si>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</si>
  <si>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</si>
  <si>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</si>
  <si>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</si>
  <si>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</si>
  <si>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</si>
  <si>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</si>
  <si>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</si>
  <si>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</si>
  <si>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</si>
  <si>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</si>
  <si>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</si>
  <si>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</si>
  <si>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</si>
  <si>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</si>
  <si>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</si>
  <si>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</si>
  <si>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</si>
  <si>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</si>
  <si>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</si>
  <si>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</si>
  <si>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</si>
  <si>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</si>
  <si>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</si>
  <si>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</si>
  <si>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</si>
  <si>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</si>
  <si>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</si>
  <si>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</si>
  <si>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</si>
  <si>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</si>
  <si>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</si>
  <si>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</si>
  <si>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</si>
  <si>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</si>
  <si>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</si>
  <si>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</si>
  <si>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</si>
  <si>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</si>
  <si>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</si>
  <si>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</si>
  <si>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</si>
  <si>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</si>
  <si>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</si>
  <si>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</si>
  <si>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</si>
  <si>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</si>
  <si>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</si>
  <si>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</si>
  <si>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</si>
  <si>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</si>
  <si>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</si>
  <si>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</si>
  <si>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</si>
  <si>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</si>
  <si>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</si>
  <si>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</si>
  <si>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</si>
  <si>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</si>
  <si>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</si>
  <si>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</si>
  <si>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</si>
  <si>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</si>
  <si>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</si>
  <si>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</si>
  <si>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</si>
  <si>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</si>
  <si>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</si>
  <si>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</si>
  <si>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</si>
  <si>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</si>
  <si>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</si>
  <si>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</si>
  <si>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</si>
  <si>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</si>
  <si>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</si>
  <si>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</si>
  <si>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</si>
  <si>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</si>
  <si>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</si>
  <si>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</si>
  <si>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</si>
  <si>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</si>
  <si>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</si>
  <si>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</si>
  <si>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</si>
  <si>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</si>
  <si>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</si>
  <si>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</si>
  <si>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</si>
  <si>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</si>
  <si>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</si>
  <si>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</si>
  <si>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</si>
  <si>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</si>
  <si>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</si>
  <si>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</si>
  <si>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</si>
  <si>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</si>
  <si>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</si>
  <si>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</si>
  <si>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</si>
  <si>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</si>
  <si>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</si>
  <si>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</si>
  <si>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</si>
  <si>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</si>
  <si>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</si>
  <si>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</si>
  <si>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</si>
  <si>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</si>
  <si>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</si>
  <si>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</si>
  <si>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</si>
  <si>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</si>
  <si>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</si>
  <si>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</si>
  <si>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</si>
  <si>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</si>
  <si>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</si>
  <si>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</si>
  <si>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</si>
  <si>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</si>
  <si>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</si>
  <si>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</si>
  <si>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</si>
  <si>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</si>
  <si>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</si>
  <si>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</si>
  <si>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</si>
  <si>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</si>
  <si>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</si>
  <si>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</si>
  <si>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</si>
  <si>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</si>
  <si>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</si>
  <si>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</si>
  <si>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</si>
  <si>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</si>
  <si>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</si>
  <si>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</si>
  <si>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</si>
  <si>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</si>
  <si>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</si>
  <si>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</si>
  <si>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</si>
  <si>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</si>
  <si>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</si>
  <si>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</si>
  <si>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</si>
  <si>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</si>
  <si>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</si>
  <si>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</si>
  <si>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</si>
  <si>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</si>
  <si>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</si>
  <si>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</si>
  <si>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</si>
  <si>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</si>
  <si>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</si>
  <si>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</si>
  <si>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</si>
  <si>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</si>
  <si>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</si>
  <si>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</si>
  <si>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</si>
  <si>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</si>
  <si>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</si>
  <si>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</si>
  <si>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</si>
  <si>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</si>
  <si>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</si>
  <si>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</si>
  <si>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</si>
  <si>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</si>
  <si>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</si>
  <si>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</si>
  <si>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</si>
  <si>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</si>
  <si>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</si>
  <si>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</si>
  <si>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</si>
  <si>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</si>
  <si>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</si>
  <si>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</si>
  <si>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</si>
  <si>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</si>
  <si>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</si>
  <si>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</si>
  <si>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</si>
  <si>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</si>
  <si>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</si>
  <si>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</si>
  <si>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</si>
  <si>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</si>
  <si>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</si>
  <si>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</si>
  <si>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</si>
  <si>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</si>
  <si>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</si>
  <si>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</si>
  <si>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</si>
  <si>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</si>
  <si>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</si>
  <si>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</si>
  <si>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</si>
  <si>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</si>
  <si>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</si>
  <si>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</si>
  <si>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</si>
  <si>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</si>
  <si>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</si>
  <si>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</si>
  <si>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</si>
  <si>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</si>
  <si>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</si>
  <si>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</si>
  <si>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</si>
  <si>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</si>
  <si>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</si>
  <si>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</si>
  <si>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</si>
  <si>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</si>
  <si>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</si>
  <si>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</si>
  <si>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</si>
  <si>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</si>
  <si>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</si>
  <si>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</si>
  <si>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</si>
  <si>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</si>
  <si>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</si>
  <si>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</si>
  <si>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</si>
  <si>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</si>
  <si>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</si>
  <si>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</si>
  <si>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</si>
  <si>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</si>
  <si>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</si>
  <si>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</si>
  <si>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</si>
  <si>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</si>
  <si>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</si>
  <si>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</si>
  <si>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</si>
  <si>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</si>
  <si>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</si>
  <si>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</si>
  <si>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</si>
  <si>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</si>
  <si>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</si>
  <si>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</si>
  <si>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</si>
  <si>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</si>
  <si>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</si>
  <si>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</si>
  <si>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</si>
  <si>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</si>
  <si>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</si>
  <si>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</si>
  <si>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</si>
  <si>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</si>
  <si>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</si>
  <si>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</si>
  <si>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</si>
  <si>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</si>
  <si>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</si>
  <si>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</si>
  <si>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</si>
  <si>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</si>
  <si>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</si>
  <si>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</si>
  <si>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</si>
  <si>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</si>
  <si>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</si>
  <si>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</si>
  <si>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</si>
  <si>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</si>
  <si>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</si>
  <si>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</si>
  <si>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</si>
  <si>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</si>
  <si>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</si>
  <si>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</si>
  <si>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</si>
  <si>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</si>
  <si>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</si>
  <si>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</si>
  <si>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</si>
  <si>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</si>
  <si>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</si>
  <si>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</si>
  <si>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</si>
  <si>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</si>
  <si>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</si>
  <si>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</si>
  <si>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</si>
  <si>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</si>
  <si>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</si>
  <si>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</si>
  <si>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</si>
  <si>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</si>
  <si>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</si>
  <si>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</si>
  <si>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</si>
  <si>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</si>
  <si>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</si>
  <si>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</si>
  <si>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</si>
  <si>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</si>
  <si>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</si>
  <si>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</si>
  <si>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</si>
  <si>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</si>
  <si>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</si>
  <si>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</si>
  <si>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</si>
  <si>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</si>
  <si>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</si>
  <si>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</si>
  <si>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</si>
  <si>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</si>
  <si>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</si>
  <si>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</si>
  <si>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</si>
  <si>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</si>
  <si>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</si>
  <si>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</si>
  <si>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</si>
  <si>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</si>
  <si>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</si>
  <si>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</si>
  <si>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</si>
  <si>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</si>
  <si>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</si>
  <si>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</si>
  <si>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</si>
  <si>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</si>
  <si>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</si>
  <si>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</si>
  <si>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</si>
  <si>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</si>
  <si>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</si>
  <si>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</si>
  <si>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</si>
  <si>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</si>
  <si>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</si>
  <si>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</si>
  <si>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</si>
  <si>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</si>
  <si>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</si>
  <si>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</si>
  <si>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</si>
  <si>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</si>
  <si>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</si>
  <si>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</si>
  <si>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</si>
  <si>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</si>
  <si>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</si>
  <si>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</si>
  <si>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</si>
  <si>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</si>
  <si>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</si>
  <si>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</si>
  <si>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</si>
  <si>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</si>
  <si>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</si>
  <si>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</si>
  <si>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</si>
  <si>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</si>
  <si>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</si>
  <si>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</si>
  <si>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</si>
  <si>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</si>
  <si>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</si>
  <si>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</si>
  <si>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</si>
  <si>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</si>
  <si>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</si>
  <si>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</si>
  <si>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</si>
  <si>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</si>
  <si>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</si>
  <si>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</si>
  <si>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</si>
  <si>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</si>
  <si>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</si>
  <si>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</si>
  <si>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</si>
  <si>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</si>
  <si>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</si>
  <si>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</si>
  <si>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</si>
  <si>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</si>
  <si>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</si>
  <si>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</si>
  <si>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</si>
  <si>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</si>
  <si>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</si>
  <si>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</si>
  <si>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</si>
  <si>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</si>
  <si>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</si>
  <si>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</si>
  <si>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</si>
  <si>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</si>
  <si>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</si>
  <si>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</si>
  <si>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</si>
  <si>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</si>
  <si>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</si>
  <si>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</si>
  <si>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</si>
  <si>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</si>
  <si>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</si>
  <si>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</si>
  <si>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</si>
  <si>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</si>
  <si>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</si>
  <si>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</si>
  <si>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</si>
  <si>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</si>
  <si>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</si>
  <si>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</si>
  <si>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</si>
  <si>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</si>
  <si>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</si>
  <si>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</si>
  <si>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</si>
  <si>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</si>
  <si>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</si>
  <si>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</si>
  <si>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</si>
  <si>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</si>
  <si>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</si>
  <si>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</si>
  <si>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</si>
  <si>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</si>
  <si>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</si>
  <si>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</si>
  <si>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</si>
  <si>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</si>
  <si>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</si>
  <si>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</si>
  <si>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</si>
  <si>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</si>
  <si>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</si>
  <si>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</si>
  <si>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</si>
  <si>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</si>
  <si>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</si>
  <si>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</si>
  <si>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</si>
  <si>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</si>
  <si>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</si>
  <si>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</si>
  <si>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</si>
  <si>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</si>
  <si>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</si>
  <si>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</si>
  <si>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</si>
  <si>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</si>
  <si>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</si>
  <si>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</si>
  <si>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</si>
  <si>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</si>
  <si>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</si>
  <si>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</si>
  <si>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</si>
  <si>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</si>
  <si>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</si>
  <si>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</si>
  <si>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</si>
  <si>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</si>
  <si>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</si>
  <si>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</si>
  <si>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</si>
  <si>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</si>
  <si>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</si>
  <si>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</si>
  <si>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</si>
  <si>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</si>
  <si>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</si>
  <si>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</si>
  <si>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</si>
  <si>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</si>
  <si>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</si>
  <si>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</si>
  <si>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</si>
  <si>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</si>
  <si>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</si>
  <si>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</si>
  <si>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</si>
  <si>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</si>
  <si>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</si>
  <si>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</si>
  <si>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</si>
  <si>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</si>
  <si>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</si>
  <si>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</si>
  <si>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</si>
  <si>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</si>
  <si>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</si>
  <si>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</si>
  <si>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</si>
  <si>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</si>
  <si>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</si>
  <si>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</si>
  <si>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</si>
  <si>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</si>
  <si>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</si>
  <si>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</si>
  <si>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</si>
  <si>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</si>
  <si>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</si>
  <si>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</si>
  <si>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</si>
  <si>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</si>
  <si>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</si>
  <si>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</si>
  <si>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</si>
  <si>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</si>
  <si>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</si>
  <si>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</si>
  <si>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</si>
  <si>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</si>
  <si>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</si>
  <si>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</si>
  <si>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</si>
  <si>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</si>
  <si>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</si>
  <si>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</si>
  <si>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</si>
  <si>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</si>
  <si>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</si>
  <si>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</si>
  <si>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</si>
  <si>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</si>
  <si>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</si>
  <si>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</si>
  <si>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</si>
  <si>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</si>
  <si>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</si>
  <si>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</si>
  <si>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</si>
  <si>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</si>
  <si>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</si>
  <si>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</si>
  <si>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</si>
  <si>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</si>
  <si>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</si>
  <si>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</si>
  <si>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</si>
  <si>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</si>
  <si>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</si>
  <si>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</si>
  <si>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</si>
  <si>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</si>
  <si>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</si>
  <si>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</si>
  <si>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</si>
  <si>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</si>
  <si>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</si>
  <si>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</si>
  <si>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</si>
  <si>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</si>
  <si>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</si>
  <si>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</si>
  <si>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</si>
  <si>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</si>
  <si>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</si>
  <si>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</si>
  <si>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</si>
  <si>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</si>
  <si>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</si>
  <si>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</si>
  <si>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</si>
  <si>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</si>
  <si>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</si>
  <si>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</si>
  <si>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</si>
  <si>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</si>
  <si>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</si>
  <si>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</si>
  <si>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</si>
  <si>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</si>
  <si>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</si>
  <si>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</si>
  <si>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</si>
  <si>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</si>
  <si>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</si>
  <si>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</si>
  <si>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</si>
  <si>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</si>
  <si>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</si>
  <si>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</si>
  <si>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</si>
  <si>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</si>
  <si>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</si>
  <si>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</si>
  <si>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</si>
  <si>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</si>
  <si>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</si>
  <si>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</si>
  <si>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</si>
  <si>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</si>
  <si>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</si>
  <si>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</si>
  <si>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</si>
  <si>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</si>
  <si>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</si>
  <si>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</si>
  <si>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</si>
  <si>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</si>
  <si>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</si>
  <si>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</si>
  <si>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</si>
  <si>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</si>
  <si>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</si>
  <si>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</si>
  <si>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</si>
  <si>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</si>
  <si>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</si>
  <si>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</si>
  <si>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</si>
  <si>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</si>
  <si>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</si>
  <si>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</si>
  <si>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</si>
  <si>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</si>
  <si>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</si>
  <si>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</si>
  <si>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</si>
  <si>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</si>
  <si>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</si>
  <si>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</si>
  <si>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</si>
  <si>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</si>
  <si>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</si>
  <si>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</si>
  <si>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</si>
  <si>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</si>
  <si>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</si>
  <si>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</si>
  <si>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</si>
  <si>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</si>
  <si>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</si>
  <si>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</si>
  <si>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</si>
  <si>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</si>
  <si>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</si>
  <si>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</si>
  <si>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</si>
  <si>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</si>
  <si>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</si>
  <si>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</si>
  <si>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</si>
  <si>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</si>
  <si>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</si>
  <si>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</si>
  <si>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</si>
  <si>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</si>
  <si>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</si>
  <si>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</si>
  <si>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</si>
  <si>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</si>
  <si>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</si>
  <si>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</si>
  <si>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</si>
  <si>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</si>
  <si>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</si>
  <si>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</si>
  <si>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</si>
  <si>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</si>
  <si>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</si>
  <si>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</si>
  <si>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</si>
  <si>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</si>
  <si>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</si>
  <si>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</si>
  <si>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</si>
  <si>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</si>
  <si>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</si>
  <si>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</si>
  <si>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</si>
  <si>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</si>
  <si>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</si>
  <si>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</si>
  <si>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</si>
  <si>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</si>
  <si>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</si>
  <si>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</si>
  <si>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</si>
  <si>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</si>
  <si>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</si>
  <si>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</si>
  <si>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</si>
  <si>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</si>
  <si>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</si>
  <si>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</si>
  <si>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</si>
  <si>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</si>
  <si>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</si>
  <si>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</si>
  <si>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</si>
  <si>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</si>
  <si>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</si>
  <si>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</si>
  <si>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</si>
  <si>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</si>
  <si>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</si>
  <si>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</si>
  <si>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</si>
  <si>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</si>
  <si>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</si>
  <si>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</si>
  <si>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</si>
  <si>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</si>
  <si>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</si>
  <si>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</si>
  <si>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</si>
  <si>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</si>
  <si>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</si>
  <si>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</si>
  <si>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</si>
  <si>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</si>
  <si>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</si>
  <si>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</si>
  <si>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</si>
  <si>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</si>
  <si>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</si>
  <si>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</si>
  <si>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</si>
  <si>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</si>
  <si>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</si>
  <si>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</si>
  <si>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</si>
  <si>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</si>
  <si>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</si>
  <si>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</si>
  <si>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</si>
  <si>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</si>
  <si>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</si>
  <si>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</si>
  <si>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</si>
  <si>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</si>
  <si>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</si>
  <si>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</si>
  <si>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</si>
  <si>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</si>
  <si>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</si>
  <si>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</si>
  <si>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</si>
  <si>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</si>
  <si>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</si>
  <si>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</si>
  <si>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</si>
  <si>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</si>
  <si>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</si>
  <si>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</si>
  <si>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</si>
  <si>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</si>
  <si>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</si>
  <si>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</si>
  <si>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</si>
  <si>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</si>
  <si>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</si>
  <si>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</si>
  <si>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</si>
  <si>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</si>
  <si>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</si>
  <si>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</si>
  <si>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</si>
  <si>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</si>
  <si>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</si>
  <si>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</si>
  <si>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</si>
  <si>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</si>
  <si>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</si>
  <si>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</si>
  <si>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</si>
  <si>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</si>
  <si>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</si>
  <si>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</si>
  <si>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</si>
  <si>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</si>
  <si>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</si>
  <si>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</si>
  <si>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</si>
  <si>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</si>
  <si>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</si>
  <si>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</si>
  <si>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</si>
  <si>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</si>
  <si>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</si>
  <si>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</si>
  <si>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</si>
  <si>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</si>
  <si>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</si>
  <si>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</si>
  <si>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</si>
  <si>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</si>
  <si>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</si>
  <si>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</si>
  <si>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</si>
  <si>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</si>
  <si>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</si>
  <si>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</si>
  <si>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</si>
  <si>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</si>
  <si>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</si>
  <si>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</si>
  <si>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</si>
  <si>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</si>
  <si>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</si>
  <si>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</si>
  <si>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</si>
  <si>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</si>
  <si>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</si>
  <si>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</si>
  <si>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</si>
  <si>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</si>
  <si>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</si>
  <si>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</si>
  <si>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</si>
  <si>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</si>
  <si>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</si>
  <si>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</si>
  <si>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</si>
  <si>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</si>
  <si>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</si>
  <si>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</si>
  <si>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</si>
  <si>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</si>
  <si>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</si>
  <si>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</si>
  <si>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</si>
  <si>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</si>
  <si>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</si>
  <si>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</si>
  <si>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</si>
  <si>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</si>
  <si>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</si>
  <si>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</si>
  <si>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</si>
  <si>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</si>
  <si>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</si>
  <si>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</si>
  <si>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</si>
  <si>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</si>
  <si>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</si>
  <si>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</si>
  <si>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</si>
  <si>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</si>
  <si>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</si>
  <si>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</si>
  <si>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</si>
  <si>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</si>
  <si>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</si>
  <si>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</si>
  <si>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</si>
  <si>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</si>
  <si>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</si>
  <si>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</si>
  <si>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</si>
  <si>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</si>
  <si>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</si>
  <si>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</si>
  <si>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</si>
  <si>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</si>
  <si>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</si>
  <si>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</si>
  <si>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</si>
  <si>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</si>
  <si>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</si>
  <si>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</si>
  <si>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</si>
  <si>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</si>
  <si>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</si>
  <si>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</si>
  <si>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</si>
  <si>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</si>
  <si>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</si>
  <si>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</si>
  <si>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</si>
  <si>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</si>
  <si>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</si>
  <si>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</si>
  <si>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</si>
  <si>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</si>
  <si>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</si>
  <si>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</si>
  <si>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</si>
  <si>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</si>
  <si>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</si>
  <si>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</si>
  <si>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</si>
  <si>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</si>
  <si>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</si>
  <si>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</si>
  <si>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</si>
  <si>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</si>
  <si>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</si>
  <si>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</si>
  <si>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</si>
  <si>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</si>
  <si>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</si>
  <si>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</si>
  <si>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</si>
  <si>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</si>
  <si>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</si>
  <si>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</si>
  <si>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</si>
  <si>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</si>
  <si>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</si>
  <si>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</si>
  <si>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</si>
  <si>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</si>
  <si>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</si>
  <si>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</si>
  <si>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</si>
  <si>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</si>
  <si>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</si>
  <si>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</si>
  <si>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</si>
  <si>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</si>
  <si>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</si>
  <si>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</si>
  <si>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</si>
  <si>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</si>
  <si>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</si>
  <si>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</si>
  <si>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</si>
  <si>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</si>
  <si>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</si>
  <si>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</si>
  <si>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</si>
  <si>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</si>
  <si>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</si>
  <si>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</si>
  <si>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</si>
  <si>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</si>
  <si>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</si>
  <si>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</si>
  <si>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</si>
  <si>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</si>
  <si>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</si>
  <si>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</si>
  <si>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</si>
  <si>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</si>
  <si>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</si>
  <si>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</si>
  <si>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</si>
  <si>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</si>
  <si>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</si>
  <si>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</si>
  <si>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</si>
  <si>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</si>
  <si>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</si>
  <si>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</si>
  <si>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</si>
  <si>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</si>
  <si>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</si>
  <si>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</si>
  <si>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</si>
  <si>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</si>
  <si>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</si>
  <si>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</si>
  <si>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</si>
  <si>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</si>
  <si>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</si>
  <si>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</si>
  <si>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</si>
  <si>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</si>
  <si>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</si>
  <si>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</si>
  <si>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</si>
  <si>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</si>
  <si>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</si>
  <si>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</si>
  <si>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</si>
  <si>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</si>
  <si>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</si>
  <si>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</si>
  <si>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</si>
  <si>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</si>
  <si>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</si>
  <si>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</si>
  <si>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</si>
  <si>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</si>
  <si>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</si>
  <si>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</si>
  <si>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</si>
  <si>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</si>
  <si>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</si>
  <si>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</si>
  <si>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</si>
  <si>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</si>
  <si>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</si>
  <si>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</si>
  <si>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</si>
  <si>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</si>
  <si>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</si>
  <si>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</si>
  <si>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</si>
  <si>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</si>
  <si>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</si>
  <si>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</si>
  <si>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</si>
  <si>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</si>
  <si>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</si>
  <si>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</si>
  <si>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</si>
  <si>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</si>
  <si>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</si>
  <si>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</si>
  <si>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</si>
  <si>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</si>
  <si>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</si>
  <si>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</si>
  <si>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</si>
  <si>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</si>
  <si>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</si>
  <si>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</si>
  <si>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</si>
  <si>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</si>
  <si>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</si>
  <si>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</si>
  <si>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</si>
  <si>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</si>
  <si>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</si>
  <si>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</si>
  <si>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</si>
  <si>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</si>
  <si>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</si>
  <si>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</si>
  <si>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</si>
  <si>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</si>
  <si>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</si>
  <si>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</si>
  <si>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</si>
  <si>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</si>
  <si>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</si>
  <si>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</si>
  <si>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</si>
  <si>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</si>
  <si>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</si>
  <si>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</si>
  <si>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</si>
  <si>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</si>
  <si>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</si>
  <si>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</si>
  <si>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</si>
  <si>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</si>
  <si>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</si>
  <si>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</si>
  <si>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</si>
  <si>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</si>
  <si>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</si>
  <si>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</si>
  <si>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</si>
  <si>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</si>
  <si>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</si>
  <si>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</si>
  <si>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</si>
  <si>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</si>
  <si>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</si>
  <si>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</si>
  <si>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</si>
  <si>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</si>
  <si>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</si>
  <si>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</si>
  <si>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</si>
  <si>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</si>
  <si>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</si>
  <si>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</si>
  <si>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</si>
  <si>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</si>
  <si>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</si>
  <si>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</si>
  <si>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</si>
  <si>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</si>
  <si>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</si>
  <si>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</si>
  <si>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</si>
  <si>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</si>
  <si>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</si>
  <si>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</si>
  <si>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</si>
  <si>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</si>
  <si>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</si>
  <si>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</si>
  <si>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</si>
  <si>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</si>
  <si>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</si>
  <si>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</si>
  <si>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</si>
  <si>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</si>
  <si>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</si>
  <si>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</si>
  <si>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</si>
  <si>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</si>
  <si>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</si>
  <si>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</si>
  <si>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</si>
  <si>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</si>
  <si>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</si>
  <si>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</si>
  <si>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</si>
  <si>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</si>
  <si>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</si>
  <si>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</si>
  <si>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</si>
  <si>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</si>
  <si>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</si>
  <si>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</si>
  <si>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</si>
  <si>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</si>
  <si>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</si>
  <si>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</si>
  <si>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</si>
  <si>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</si>
  <si>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</si>
  <si>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</si>
  <si>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</si>
  <si>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</si>
  <si>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</si>
  <si>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</si>
  <si>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</si>
  <si>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</si>
  <si>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</si>
  <si>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</si>
  <si>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</si>
  <si>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</si>
  <si>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</si>
  <si>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</si>
  <si>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</si>
  <si>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</si>
  <si>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</si>
  <si>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</si>
  <si>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</si>
  <si>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</si>
  <si>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</si>
  <si>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</si>
  <si>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</si>
  <si>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</si>
  <si>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</si>
  <si>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</si>
  <si>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</si>
  <si>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</si>
  <si>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</si>
  <si>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</si>
  <si>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</si>
  <si>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</si>
  <si>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</si>
  <si>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</si>
  <si>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</si>
  <si>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</si>
  <si>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</si>
  <si>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</si>
  <si>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</si>
  <si>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</si>
  <si>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</si>
  <si>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</si>
  <si>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</si>
  <si>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</si>
  <si>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</si>
  <si>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</si>
  <si>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</si>
  <si>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</si>
  <si>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</si>
  <si>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</si>
  <si>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</si>
  <si>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</si>
  <si>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</si>
  <si>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</si>
  <si>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</si>
  <si>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</si>
  <si>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</si>
  <si>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</si>
  <si>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</si>
  <si>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</si>
  <si>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</si>
  <si>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</si>
  <si>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</si>
  <si>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</si>
  <si>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</si>
  <si>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</si>
  <si>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</si>
  <si>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</si>
  <si>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</si>
  <si>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</si>
  <si>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</si>
  <si>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</si>
  <si>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</si>
  <si>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</si>
  <si>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</si>
  <si>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</si>
  <si>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</si>
  <si>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</si>
  <si>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</si>
  <si>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</si>
  <si>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</si>
  <si>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</si>
  <si>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</si>
  <si>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</si>
  <si>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</si>
  <si>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</si>
  <si>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</si>
  <si>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</si>
  <si>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</si>
  <si>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</si>
  <si>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</si>
  <si>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</si>
  <si>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</si>
  <si>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</si>
  <si>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</si>
  <si>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</si>
  <si>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</si>
  <si>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</si>
  <si>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</si>
  <si>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</si>
  <si>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</si>
  <si>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</si>
  <si>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</si>
  <si>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</si>
  <si>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</si>
  <si>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</si>
  <si>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</si>
  <si>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</si>
  <si>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</si>
  <si>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</si>
  <si>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</si>
  <si>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</si>
  <si>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</si>
  <si>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</si>
  <si>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</si>
  <si>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</si>
  <si>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</si>
  <si>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</si>
  <si>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</si>
  <si>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</si>
  <si>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</si>
  <si>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</si>
  <si>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</si>
  <si>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</si>
  <si>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</si>
  <si>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</si>
  <si>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</si>
  <si>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</si>
  <si>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</si>
  <si>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</si>
  <si>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</si>
  <si>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</si>
  <si>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</si>
  <si>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</si>
  <si>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</si>
  <si>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</si>
  <si>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</si>
  <si>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</si>
  <si>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</si>
  <si>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</si>
  <si>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</si>
  <si>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</si>
  <si>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</si>
  <si>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</si>
  <si>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</si>
  <si>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</si>
  <si>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</si>
  <si>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</si>
  <si>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</si>
  <si>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</si>
  <si>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</si>
  <si>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</si>
  <si>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</si>
  <si>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</si>
  <si>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</si>
  <si>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</si>
  <si>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</si>
  <si>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</si>
  <si>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</si>
  <si>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</si>
  <si>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</si>
  <si>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</si>
  <si>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</si>
  <si>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</si>
  <si>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</si>
  <si>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</si>
  <si>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</si>
  <si>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</si>
  <si>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</si>
  <si>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</si>
  <si>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</si>
  <si>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</si>
  <si>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</si>
  <si>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</si>
  <si>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</si>
  <si>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</si>
  <si>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</si>
  <si>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</si>
  <si>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</si>
  <si>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</si>
  <si>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</si>
  <si>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</si>
  <si>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</si>
  <si>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</si>
  <si>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</si>
  <si>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</si>
  <si>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</si>
  <si>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</si>
  <si>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</si>
  <si>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</si>
  <si>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</si>
  <si>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</si>
  <si>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</si>
  <si>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</si>
  <si>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</si>
  <si>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</si>
  <si>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</si>
  <si>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</si>
  <si>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</si>
  <si>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</si>
  <si>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</si>
  <si>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</si>
  <si>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</si>
  <si>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</si>
  <si>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</si>
  <si>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</si>
  <si>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</si>
  <si>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</si>
  <si>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</si>
  <si>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</si>
  <si>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</si>
  <si>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</si>
  <si>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</si>
  <si>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</si>
  <si>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</si>
  <si>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</si>
  <si>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</si>
  <si>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</si>
  <si>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</si>
  <si>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</si>
  <si>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</si>
  <si>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</si>
  <si>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</si>
  <si>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</si>
  <si>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</si>
  <si>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</si>
  <si>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</si>
  <si>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</si>
  <si>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</si>
  <si>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</si>
  <si>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</si>
  <si>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</si>
  <si>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</si>
  <si>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</si>
  <si>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</si>
  <si>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</si>
  <si>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</si>
  <si>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</si>
  <si>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</si>
  <si>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</si>
  <si>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</si>
  <si>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</si>
  <si>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</si>
  <si>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</si>
  <si>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</si>
  <si>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</si>
  <si>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</si>
  <si>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</si>
  <si>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</si>
  <si>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</si>
  <si>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</si>
  <si>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</si>
  <si>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</si>
  <si>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</si>
  <si>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</si>
  <si>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</si>
  <si>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</si>
  <si>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</si>
  <si>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</si>
  <si>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</si>
  <si>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</si>
  <si>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</si>
  <si>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</si>
  <si>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</si>
  <si>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</si>
  <si>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</si>
  <si>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</si>
  <si>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</si>
  <si>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</si>
  <si>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</si>
  <si>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</si>
  <si>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</si>
  <si>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</si>
  <si>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</si>
  <si>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</si>
  <si>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</si>
  <si>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</si>
  <si>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</si>
  <si>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</si>
  <si>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</si>
  <si>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</si>
  <si>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</si>
  <si>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</si>
  <si>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</si>
  <si>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</si>
  <si>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</si>
  <si>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</si>
  <si>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</si>
  <si>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</si>
  <si>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</si>
  <si>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</si>
  <si>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</si>
  <si>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</si>
  <si>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</si>
  <si>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</si>
  <si>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</si>
  <si>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</si>
  <si>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</si>
  <si>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</si>
  <si>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</si>
  <si>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</si>
  <si>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</si>
  <si>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</si>
  <si>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</si>
  <si>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</si>
  <si>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</si>
  <si>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</si>
  <si>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</si>
  <si>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</si>
  <si>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</si>
  <si>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</si>
  <si>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</si>
  <si>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</si>
  <si>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</si>
  <si>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</si>
  <si>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</si>
  <si>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</si>
  <si>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</si>
  <si>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</si>
  <si>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</si>
  <si>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</si>
  <si>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</si>
  <si>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</si>
  <si>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</si>
  <si>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</si>
  <si>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</si>
  <si>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</si>
  <si>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</si>
  <si>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</si>
  <si>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</si>
  <si>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</si>
  <si>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</si>
  <si>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</si>
  <si>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</si>
  <si>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</si>
  <si>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</si>
  <si>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</si>
  <si>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</si>
  <si>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</si>
  <si>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</si>
  <si>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</si>
  <si>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</si>
  <si>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</si>
  <si>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</si>
  <si>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</si>
  <si>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</si>
  <si>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</si>
  <si>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</si>
  <si>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</si>
  <si>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</si>
  <si>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</si>
  <si>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</si>
  <si>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</si>
  <si>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</si>
  <si>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</si>
  <si>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</si>
  <si>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</si>
  <si>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</si>
  <si>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</si>
  <si>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</si>
  <si>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</si>
  <si>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</si>
  <si>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</si>
  <si>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</si>
  <si>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</si>
  <si>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</si>
  <si>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</si>
  <si>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</si>
  <si>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</si>
  <si>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</si>
  <si>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</si>
  <si>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</si>
  <si>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</si>
  <si>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</si>
  <si>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</si>
  <si>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</si>
  <si>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</si>
  <si>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</si>
  <si>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</si>
  <si>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</si>
  <si>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</si>
  <si>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</si>
  <si>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</si>
  <si>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</si>
  <si>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</si>
  <si>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</si>
  <si>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</si>
  <si>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</si>
  <si>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</si>
  <si>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</si>
  <si>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</si>
  <si>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</si>
  <si>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</si>
  <si>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</si>
  <si>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</si>
  <si>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</si>
  <si>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</si>
  <si>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</si>
  <si>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</si>
  <si>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</si>
  <si>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</si>
  <si>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</si>
  <si>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</si>
  <si>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</si>
  <si>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</si>
  <si>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</si>
  <si>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</si>
  <si>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</si>
  <si>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</si>
  <si>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</si>
  <si>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</si>
  <si>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</si>
  <si>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</si>
  <si>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</si>
  <si>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</si>
  <si>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</si>
  <si>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</si>
  <si>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</si>
  <si>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</si>
  <si>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</si>
  <si>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</si>
  <si>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</si>
  <si>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</si>
  <si>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</si>
  <si>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</si>
  <si>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</si>
  <si>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</si>
  <si>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</si>
  <si>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</si>
  <si>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</si>
  <si>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</si>
  <si>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</si>
  <si>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</si>
  <si>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</si>
  <si>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</si>
  <si>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</si>
  <si>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</si>
  <si>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</si>
  <si>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</si>
  <si>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</si>
  <si>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</si>
  <si>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</si>
  <si>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</si>
  <si>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</si>
  <si>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</si>
  <si>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</si>
  <si>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</si>
  <si>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</si>
  <si>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</si>
  <si>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</si>
  <si>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</si>
  <si>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</si>
  <si>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</si>
  <si>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</si>
  <si>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</si>
  <si>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</si>
  <si>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</si>
  <si>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</si>
  <si>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</si>
  <si>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</si>
  <si>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</si>
  <si>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</si>
  <si>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</si>
  <si>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</si>
  <si>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</si>
  <si>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</si>
  <si>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</si>
  <si>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</si>
  <si>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</si>
  <si>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</si>
  <si>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</si>
  <si>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</si>
  <si>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</si>
  <si>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</si>
  <si>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</si>
  <si>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</si>
  <si>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</si>
  <si>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</si>
  <si>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</si>
  <si>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</si>
  <si>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</si>
  <si>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</si>
  <si>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</si>
  <si>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</si>
  <si>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</si>
  <si>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</si>
  <si>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</si>
  <si>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</si>
  <si>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</si>
  <si>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</si>
  <si>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</si>
  <si>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</si>
  <si>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</si>
  <si>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</si>
  <si>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</si>
  <si>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</si>
  <si>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</si>
  <si>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</si>
  <si>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</si>
  <si>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</si>
  <si>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</si>
  <si>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</si>
  <si>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</si>
  <si>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</si>
  <si>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</si>
  <si>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</si>
  <si>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</si>
  <si>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</si>
  <si>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</si>
  <si>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</si>
  <si>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</si>
  <si>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</si>
  <si>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</si>
  <si>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</si>
  <si>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</si>
  <si>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</si>
  <si>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</si>
  <si>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</si>
  <si>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</si>
  <si>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</si>
  <si>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</si>
  <si>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</si>
  <si>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</si>
  <si>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</si>
  <si>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</si>
  <si>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</si>
  <si>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</si>
  <si>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</si>
  <si>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</si>
  <si>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</si>
  <si>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</si>
  <si>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</si>
  <si>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</si>
  <si>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</si>
  <si>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</si>
  <si>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</si>
  <si>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</si>
  <si>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</si>
  <si>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</si>
  <si>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</si>
  <si>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</si>
  <si>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</si>
  <si>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</si>
  <si>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</si>
  <si>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</si>
  <si>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</si>
  <si>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</si>
  <si>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</si>
  <si>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</si>
  <si>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</si>
  <si>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</si>
  <si>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</si>
  <si>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</si>
  <si>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</si>
  <si>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</si>
  <si>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</si>
  <si>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</si>
  <si>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</si>
  <si>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</si>
  <si>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</si>
  <si>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</si>
  <si>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</si>
  <si>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</si>
  <si>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</si>
  <si>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</si>
  <si>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</si>
  <si>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</si>
  <si>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</si>
  <si>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</si>
  <si>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</si>
  <si>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</si>
  <si>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</si>
  <si>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</si>
  <si>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</si>
  <si>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</si>
  <si>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</si>
  <si>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</si>
  <si>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</si>
  <si>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</si>
  <si>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</si>
  <si>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</si>
  <si>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</si>
  <si>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</si>
  <si>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</si>
  <si>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</si>
  <si>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</si>
  <si>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</si>
  <si>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</si>
  <si>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</si>
  <si>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</si>
  <si>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</si>
  <si>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</si>
  <si>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</si>
  <si>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</si>
  <si>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</si>
  <si>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</si>
  <si>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</si>
  <si>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</si>
  <si>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</si>
  <si>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</si>
  <si>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</si>
  <si>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</si>
  <si>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</si>
  <si>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</si>
  <si>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</si>
  <si>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</si>
  <si>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</si>
  <si>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</si>
  <si>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</si>
  <si>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</si>
  <si>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</si>
  <si>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</si>
  <si>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</si>
  <si>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</si>
  <si>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</si>
  <si>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</si>
  <si>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</si>
  <si>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</si>
  <si>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</si>
  <si>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</si>
  <si>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</si>
  <si>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</si>
  <si>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</si>
  <si>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</si>
  <si>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</si>
  <si>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</si>
  <si>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</si>
  <si>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</si>
  <si>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</si>
  <si>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</si>
  <si>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</si>
  <si>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</si>
  <si>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</si>
  <si>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</si>
  <si>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</si>
  <si>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</si>
  <si>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</si>
  <si>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</si>
  <si>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</si>
  <si>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</si>
  <si>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</si>
  <si>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</si>
  <si>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</si>
  <si>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</si>
  <si>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</si>
  <si>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</si>
  <si>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</si>
  <si>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</si>
  <si>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</si>
  <si>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</si>
  <si>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</si>
  <si>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</si>
  <si>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</si>
  <si>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</si>
  <si>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</si>
  <si>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</si>
  <si>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</si>
  <si>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</si>
  <si>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</si>
  <si>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</si>
  <si>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</si>
  <si>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</si>
  <si>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</si>
  <si>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</si>
  <si>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</si>
  <si>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</si>
  <si>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</si>
  <si>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</si>
  <si>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</si>
  <si>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</si>
  <si>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</si>
  <si>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</si>
  <si>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</si>
  <si>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</si>
  <si>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</si>
  <si>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</si>
  <si>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</si>
  <si>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</si>
  <si>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</si>
  <si>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</si>
  <si>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</si>
  <si>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</si>
  <si>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</si>
  <si>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</si>
  <si>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</si>
  <si>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</si>
  <si>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</si>
  <si>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</si>
  <si>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</si>
  <si>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</si>
  <si>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</si>
  <si>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</si>
  <si>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</si>
  <si>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</si>
  <si>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</si>
  <si>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</si>
  <si>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</si>
  <si>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</si>
  <si>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</si>
  <si>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</si>
  <si>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</si>
  <si>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</si>
  <si>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</si>
  <si>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</si>
  <si>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</si>
  <si>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</si>
  <si>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</si>
  <si>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</si>
  <si>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</si>
  <si>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</si>
  <si>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</si>
  <si>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</si>
  <si>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</si>
  <si>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</si>
  <si>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</si>
  <si>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</si>
  <si>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</si>
  <si>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</si>
  <si>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</si>
  <si>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</si>
  <si>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</si>
  <si>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</si>
  <si>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</si>
  <si>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</si>
  <si>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</si>
  <si>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</si>
  <si>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</si>
  <si>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</si>
  <si>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</si>
  <si>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</si>
  <si>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</si>
  <si>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</si>
  <si>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</si>
  <si>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</si>
  <si>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</si>
  <si>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</si>
  <si>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</si>
  <si>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</si>
  <si>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</si>
  <si>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</si>
  <si>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</si>
  <si>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</si>
  <si>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</si>
  <si>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</si>
  <si>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</si>
  <si>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</si>
  <si>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</si>
  <si>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</si>
  <si>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</si>
  <si>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</si>
  <si>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</si>
  <si>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</si>
  <si>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</si>
  <si>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</si>
  <si>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</si>
  <si>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</si>
  <si>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</si>
  <si>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</si>
  <si>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</si>
  <si>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</si>
  <si>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</si>
  <si>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</si>
  <si>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</si>
  <si>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</si>
  <si>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</si>
  <si>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</si>
  <si>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</si>
  <si>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</si>
  <si>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</si>
  <si>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</si>
  <si>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</si>
  <si>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</si>
  <si>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</si>
  <si>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</si>
  <si>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</si>
  <si>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</si>
  <si>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</si>
  <si>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</si>
  <si>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</si>
  <si>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</si>
  <si>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</si>
  <si>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</si>
  <si>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</si>
  <si>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</si>
  <si>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</si>
  <si>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</si>
  <si>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</si>
  <si>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</si>
  <si>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</si>
  <si>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</si>
  <si>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</si>
  <si>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</si>
  <si>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</si>
  <si>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</si>
  <si>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</si>
  <si>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</si>
  <si>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</si>
  <si>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</si>
  <si>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</si>
  <si>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</si>
  <si>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</si>
  <si>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</si>
  <si>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</si>
  <si>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</si>
  <si>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</si>
  <si>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</si>
  <si>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</si>
  <si>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</si>
  <si>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</si>
  <si>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</si>
  <si>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</si>
  <si>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</si>
  <si>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</si>
  <si>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</si>
  <si>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</si>
  <si>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</si>
  <si>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</si>
  <si>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</si>
  <si>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</si>
  <si>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</si>
  <si>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</si>
  <si>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</si>
  <si>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</si>
  <si>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</si>
  <si>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</si>
  <si>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</si>
  <si>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</si>
  <si>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</si>
  <si>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</si>
  <si>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</si>
  <si>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</si>
  <si>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</si>
  <si>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</si>
  <si>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</si>
  <si>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</si>
  <si>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</si>
  <si>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</si>
  <si>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</si>
  <si>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</si>
  <si>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</si>
  <si>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</si>
  <si>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</si>
  <si>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</si>
  <si>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</si>
  <si>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</si>
  <si>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</si>
  <si>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</si>
  <si>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</si>
  <si>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</si>
  <si>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</si>
  <si>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</si>
  <si>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</si>
  <si>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</si>
  <si>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</si>
  <si>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</si>
  <si>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</si>
  <si>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</si>
  <si>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</si>
  <si>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</si>
  <si>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</si>
  <si>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</si>
  <si>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</si>
  <si>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</si>
  <si>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</si>
  <si>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</si>
  <si>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</si>
  <si>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</si>
  <si>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</si>
  <si>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</si>
  <si>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</si>
  <si>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</si>
  <si>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</si>
  <si>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</si>
  <si>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</si>
  <si>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</si>
  <si>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</si>
  <si>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</si>
  <si>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</si>
  <si>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</si>
  <si>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</si>
  <si>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</si>
  <si>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</si>
  <si>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</si>
  <si>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</si>
  <si>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</si>
  <si>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</si>
  <si>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</si>
  <si>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</si>
  <si>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</si>
  <si>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</si>
  <si>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</si>
  <si>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</si>
  <si>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</si>
  <si>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</si>
  <si>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</si>
  <si>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</si>
  <si>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</si>
  <si>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</si>
  <si>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</si>
  <si>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</si>
  <si>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</si>
  <si>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</si>
  <si>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</si>
  <si>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</si>
  <si>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</si>
  <si>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</si>
  <si>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</si>
  <si>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</si>
  <si>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</si>
  <si>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</si>
  <si>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</si>
  <si>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</si>
  <si>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</si>
  <si>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</si>
  <si>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</si>
  <si>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</si>
  <si>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</si>
  <si>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</si>
  <si>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</si>
  <si>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</si>
  <si>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</si>
  <si>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</si>
  <si>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</si>
  <si>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</si>
  <si>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</si>
  <si>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</si>
  <si>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</si>
  <si>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</si>
  <si>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</si>
  <si>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</si>
  <si>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</si>
  <si>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</si>
  <si>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</si>
  <si>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</si>
  <si>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</si>
  <si>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</si>
  <si>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</si>
  <si>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</si>
  <si>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</si>
  <si>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</si>
  <si>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</si>
  <si>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</si>
  <si>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</si>
  <si>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</si>
  <si>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</si>
  <si>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</si>
  <si>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</si>
  <si>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</si>
  <si>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</si>
  <si>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</si>
  <si>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</si>
  <si>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</si>
  <si>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</si>
  <si>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</si>
  <si>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</si>
  <si>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</si>
  <si>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</si>
  <si>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</si>
  <si>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</si>
  <si>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</si>
  <si>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</si>
  <si>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</si>
  <si>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</si>
  <si>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</si>
  <si>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</si>
  <si>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</si>
  <si>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</si>
  <si>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</si>
  <si>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</si>
  <si>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</si>
  <si>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</si>
  <si>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</si>
  <si>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</si>
  <si>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</si>
  <si>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</si>
  <si>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</si>
  <si>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</si>
  <si>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</si>
  <si>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</si>
  <si>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</si>
  <si>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</si>
  <si>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</si>
  <si>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</si>
  <si>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</si>
  <si>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</si>
  <si>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</si>
  <si>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</si>
  <si>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</si>
  <si>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</si>
  <si>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</si>
  <si>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</si>
  <si>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</si>
  <si>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</si>
  <si>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</si>
  <si>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</si>
  <si>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</si>
  <si>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</si>
  <si>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</si>
  <si>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</si>
  <si>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</si>
  <si>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</si>
  <si>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</si>
  <si>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</si>
  <si>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</si>
  <si>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</si>
  <si>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</si>
  <si>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</si>
  <si>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</si>
  <si>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</si>
  <si>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</si>
  <si>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</si>
  <si>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</si>
  <si>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</si>
  <si>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</si>
  <si>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</si>
  <si>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</si>
  <si>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</si>
  <si>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</si>
  <si>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</si>
  <si>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</si>
  <si>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</si>
  <si>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</si>
  <si>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</si>
  <si>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</si>
  <si>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</si>
  <si>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</si>
  <si>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</si>
  <si>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</si>
  <si>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</si>
  <si>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</si>
  <si>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</si>
  <si>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</si>
  <si>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</si>
  <si>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</si>
  <si>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</si>
  <si>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</si>
  <si>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</si>
  <si>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</si>
  <si>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</si>
  <si>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</si>
  <si>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</si>
  <si>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</si>
  <si>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</si>
  <si>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</si>
  <si>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</si>
  <si>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</si>
  <si>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</si>
  <si>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</si>
  <si>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</si>
  <si>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</si>
  <si>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</si>
  <si>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</si>
  <si>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</si>
  <si>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</si>
  <si>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</si>
  <si>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</si>
  <si>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</si>
  <si>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</si>
  <si>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</si>
  <si>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</si>
  <si>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</si>
  <si>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</si>
  <si>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</si>
  <si>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</si>
  <si>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</si>
  <si>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</si>
  <si>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</si>
  <si>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</si>
  <si>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</si>
  <si>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</si>
  <si>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</si>
  <si>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</si>
  <si>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</si>
  <si>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</si>
  <si>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</si>
  <si>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</si>
  <si>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</si>
  <si>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</si>
  <si>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</si>
  <si>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</si>
  <si>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</si>
  <si>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</si>
  <si>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</si>
  <si>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</si>
  <si>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</si>
  <si>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</si>
  <si>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</si>
  <si>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</si>
  <si>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</si>
  <si>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</si>
  <si>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</si>
  <si>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</si>
  <si>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</si>
  <si>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</si>
  <si>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</si>
  <si>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</si>
  <si>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</si>
  <si>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</si>
  <si>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</si>
  <si>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</si>
  <si>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</si>
  <si>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</si>
  <si>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</si>
  <si>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</si>
  <si>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</si>
  <si>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</si>
  <si>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</si>
  <si>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</si>
  <si>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</si>
  <si>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</si>
  <si>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</si>
  <si>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</si>
  <si>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</si>
  <si>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</si>
  <si>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</si>
  <si>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</si>
  <si>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</si>
  <si>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</si>
  <si>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</si>
  <si>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</si>
  <si>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</si>
  <si>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</si>
  <si>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</si>
  <si>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</si>
  <si>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</si>
  <si>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</si>
  <si>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</si>
  <si>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</si>
  <si>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</si>
  <si>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</si>
  <si>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</si>
  <si>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</si>
  <si>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</si>
  <si>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</si>
  <si>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</si>
  <si>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</si>
  <si>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</si>
  <si>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</si>
  <si>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</si>
  <si>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</si>
  <si>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</si>
  <si>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</si>
  <si>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</si>
  <si>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</si>
  <si>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</si>
  <si>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</si>
  <si>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</si>
  <si>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</si>
  <si>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</si>
  <si>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</si>
  <si>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</si>
  <si>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</si>
  <si>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</si>
  <si>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</si>
  <si>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</si>
  <si>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</si>
  <si>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</si>
  <si>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</si>
  <si>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</si>
  <si>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</si>
  <si>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</si>
  <si>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</si>
  <si>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</si>
  <si>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</si>
  <si>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</si>
  <si>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</si>
  <si>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</si>
  <si>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</si>
  <si>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</si>
  <si>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</si>
  <si>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</si>
  <si>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</si>
  <si>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</si>
  <si>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</si>
  <si>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</si>
  <si>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</si>
  <si>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</si>
  <si>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</si>
  <si>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</si>
  <si>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</si>
  <si>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</si>
  <si>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</si>
  <si>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</si>
  <si>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</si>
  <si>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</si>
  <si>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</si>
  <si>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</si>
  <si>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</si>
  <si>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</si>
  <si>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</si>
  <si>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</si>
  <si>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</si>
  <si>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</si>
  <si>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</si>
  <si>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</si>
  <si>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</si>
  <si>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</si>
  <si>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</si>
  <si>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</si>
  <si>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</si>
  <si>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</si>
  <si>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</si>
  <si>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</si>
  <si>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</si>
  <si>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</si>
  <si>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</si>
  <si>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</si>
  <si>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</si>
  <si>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</si>
  <si>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</si>
  <si>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</si>
  <si>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</si>
  <si>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</si>
  <si>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</si>
  <si>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</si>
  <si>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</si>
  <si>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</si>
  <si>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</si>
  <si>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</si>
  <si>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</si>
  <si>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</si>
  <si>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</si>
  <si>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</si>
  <si>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</si>
  <si>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</si>
  <si>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</si>
  <si>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</si>
  <si>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</si>
  <si>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</si>
  <si>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</si>
  <si>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</si>
  <si>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</si>
  <si>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</si>
  <si>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</si>
  <si>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</si>
  <si>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</si>
  <si>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</si>
  <si>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</si>
  <si>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</si>
  <si>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</si>
  <si>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</si>
  <si>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</si>
  <si>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</si>
  <si>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</si>
  <si>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</si>
  <si>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</si>
  <si>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</si>
  <si>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</si>
  <si>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</si>
  <si>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</si>
  <si>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</si>
  <si>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</si>
  <si>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</si>
  <si>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</si>
  <si>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</si>
  <si>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</si>
  <si>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</si>
  <si>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</si>
  <si>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</si>
  <si>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</si>
  <si>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</si>
  <si>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</si>
  <si>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</si>
  <si>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</si>
  <si>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</si>
  <si>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</si>
  <si>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</si>
  <si>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</si>
  <si>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</si>
  <si>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</si>
  <si>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</si>
  <si>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</si>
  <si>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</si>
  <si>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</si>
  <si>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</si>
  <si>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</si>
  <si>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</si>
  <si>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</si>
  <si>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</si>
  <si>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</si>
  <si>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</si>
  <si>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</si>
  <si>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</si>
  <si>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</si>
  <si>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</si>
  <si>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</si>
  <si>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</si>
  <si>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</si>
  <si>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</si>
  <si>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</si>
  <si>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</si>
  <si>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</si>
  <si>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</si>
  <si>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</si>
  <si>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</si>
  <si>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</si>
  <si>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</si>
  <si>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</si>
  <si>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</si>
  <si>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</si>
  <si>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</si>
  <si>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</si>
  <si>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</si>
  <si>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</si>
  <si>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</si>
  <si>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</si>
  <si>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</si>
  <si>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</si>
  <si>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</si>
  <si>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</si>
  <si>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</si>
  <si>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</si>
  <si>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</si>
  <si>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</si>
  <si>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</si>
  <si>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</si>
  <si>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</si>
  <si>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</si>
  <si>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</si>
  <si>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</si>
  <si>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</si>
  <si>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</si>
  <si>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</si>
  <si>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</si>
  <si>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</si>
  <si>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</si>
  <si>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</si>
  <si>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</si>
  <si>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</si>
  <si>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</si>
  <si>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</si>
  <si>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</si>
  <si>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</si>
  <si>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</si>
  <si>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</si>
  <si>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</si>
  <si>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</si>
  <si>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</si>
  <si>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</si>
  <si>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</si>
  <si>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</si>
  <si>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</si>
  <si>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</si>
  <si>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</si>
  <si>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</si>
  <si>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</si>
  <si>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</si>
  <si>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</si>
  <si>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</si>
  <si>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</si>
  <si>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</si>
  <si>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</si>
  <si>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</si>
  <si>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</si>
  <si>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</si>
  <si>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</si>
  <si>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</si>
  <si>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</si>
  <si>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</si>
  <si>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</si>
  <si>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</si>
  <si>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</si>
  <si>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</si>
  <si>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</si>
  <si>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</si>
  <si>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</si>
  <si>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</si>
  <si>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</si>
  <si>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</si>
  <si>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</si>
  <si>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</si>
  <si>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</si>
  <si>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</si>
  <si>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</si>
  <si>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</si>
  <si>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</si>
  <si>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</si>
  <si>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</si>
  <si>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</si>
  <si>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</si>
  <si>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</si>
  <si>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</si>
  <si>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</si>
  <si>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</si>
  <si>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</si>
  <si>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</si>
  <si>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</si>
  <si>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</si>
  <si>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</si>
  <si>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</si>
  <si>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</si>
  <si>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</si>
  <si>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</si>
  <si>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</si>
  <si>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</si>
  <si>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</si>
  <si>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</si>
  <si>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</si>
  <si>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</si>
  <si>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</si>
  <si>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</si>
  <si>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</si>
  <si>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</si>
  <si>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</si>
  <si>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</si>
  <si>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</si>
  <si>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</si>
  <si>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</si>
  <si>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</si>
  <si>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</si>
  <si>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</si>
  <si>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</si>
  <si>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</si>
  <si>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</si>
  <si>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</si>
  <si>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</si>
  <si>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</si>
  <si>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</si>
  <si>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</si>
  <si>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</si>
  <si>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</si>
  <si>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</si>
  <si>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</si>
  <si>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</si>
  <si>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</si>
  <si>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</si>
  <si>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</si>
  <si>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</si>
  <si>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</si>
  <si>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</si>
  <si>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</si>
  <si>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</si>
  <si>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</si>
  <si>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</si>
  <si>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</si>
  <si>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</si>
  <si>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</si>
  <si>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</si>
  <si>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</si>
  <si>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</si>
  <si>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</si>
  <si>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</si>
  <si>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</si>
  <si>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</si>
  <si>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</si>
  <si>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</si>
  <si>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</si>
  <si>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</si>
  <si>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</si>
  <si>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</si>
  <si>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</si>
  <si>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</si>
  <si>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</si>
  <si>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</si>
  <si>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</si>
  <si>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</si>
  <si>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</si>
  <si>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</si>
  <si>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</si>
  <si>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</si>
  <si>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</si>
  <si>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</si>
  <si>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</si>
  <si>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</si>
  <si>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</si>
  <si>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</si>
  <si>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</si>
  <si>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</si>
  <si>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</si>
  <si>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</si>
  <si>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</si>
  <si>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</si>
  <si>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</si>
  <si>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</si>
  <si>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</si>
  <si>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</si>
  <si>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</si>
  <si>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</si>
  <si>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</si>
  <si>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</si>
  <si>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</si>
  <si>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</si>
  <si>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</si>
  <si>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</si>
  <si>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</si>
  <si>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</si>
  <si>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</si>
  <si>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</si>
  <si>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</si>
  <si>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</si>
  <si>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</si>
  <si>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</si>
  <si>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</si>
  <si>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</si>
  <si>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</si>
  <si>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</si>
  <si>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</si>
  <si>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</si>
  <si>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</si>
  <si>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</si>
  <si>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</si>
  <si>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</si>
  <si>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</si>
  <si>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</si>
  <si>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</si>
  <si>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</si>
  <si>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</si>
  <si>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</si>
  <si>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</si>
  <si>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</si>
  <si>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</si>
  <si>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</si>
  <si>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</si>
  <si>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</si>
  <si>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</si>
  <si>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</si>
  <si>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</si>
  <si>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</si>
  <si>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</si>
  <si>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</si>
  <si>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</si>
  <si>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</si>
  <si>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</si>
  <si>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</si>
  <si>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</si>
  <si>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</si>
  <si>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</si>
  <si>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</si>
  <si>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</si>
  <si>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</si>
  <si>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</si>
  <si>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</si>
  <si>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</si>
  <si>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</si>
  <si>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</si>
  <si>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</si>
  <si>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</si>
  <si>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</si>
  <si>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</si>
  <si>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</si>
  <si>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</si>
  <si>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</si>
  <si>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</si>
  <si>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</si>
  <si>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</si>
  <si>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</si>
  <si>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</si>
  <si>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</si>
  <si>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</si>
  <si>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</si>
  <si>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</si>
  <si>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</si>
  <si>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</si>
  <si>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</si>
  <si>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</si>
  <si>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</si>
  <si>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</si>
  <si>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</si>
  <si>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</si>
  <si>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</si>
  <si>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</si>
  <si>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</si>
  <si>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</si>
  <si>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</si>
  <si>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</si>
  <si>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</si>
  <si>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</si>
  <si>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</si>
  <si>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</si>
  <si>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</si>
  <si>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</si>
  <si>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</si>
  <si>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</si>
  <si>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</si>
  <si>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</si>
  <si>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</si>
  <si>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</si>
  <si>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</si>
  <si>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</si>
  <si>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</si>
  <si>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</si>
  <si>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</si>
  <si>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</si>
  <si>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</si>
  <si>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</si>
  <si>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</si>
  <si>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</si>
  <si>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</si>
  <si>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</si>
  <si>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</si>
  <si>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</si>
  <si>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</si>
  <si>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</si>
  <si>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</si>
  <si>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</si>
  <si>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</si>
  <si>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</si>
  <si>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</si>
  <si>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</si>
  <si>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</si>
  <si>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</si>
  <si>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</si>
  <si>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</si>
  <si>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</si>
  <si>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</si>
  <si>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</si>
  <si>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</si>
  <si>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</si>
  <si>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</si>
  <si>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</si>
  <si>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</si>
  <si>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</si>
  <si>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</si>
  <si>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</si>
  <si>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</si>
  <si>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</si>
  <si>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</si>
  <si>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</si>
  <si>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</si>
  <si>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</si>
  <si>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</si>
  <si>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</si>
  <si>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</si>
  <si>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</si>
  <si>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</si>
  <si>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</si>
  <si>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</si>
  <si>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</si>
  <si>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</si>
  <si>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</si>
  <si>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</si>
  <si>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</si>
  <si>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</si>
  <si>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</si>
  <si>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</si>
  <si>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</si>
  <si>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</si>
  <si>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</si>
  <si>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</si>
  <si>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</si>
  <si>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</si>
  <si>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</si>
  <si>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</si>
  <si>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</si>
  <si>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</si>
  <si>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</si>
  <si>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</si>
  <si>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</si>
  <si>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</si>
  <si>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</si>
  <si>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</si>
  <si>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</si>
  <si>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</si>
  <si>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</si>
  <si>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</si>
  <si>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</si>
  <si>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</si>
  <si>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</si>
  <si>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</si>
  <si>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</si>
  <si>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</si>
  <si>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</si>
  <si>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</si>
  <si>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</si>
  <si>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</si>
  <si>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</si>
  <si>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</si>
  <si>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</si>
  <si>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</si>
  <si>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</si>
  <si>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</si>
  <si>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</si>
  <si>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</si>
  <si>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</si>
  <si>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</si>
  <si>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</si>
  <si>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</si>
  <si>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</si>
  <si>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</si>
  <si>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</si>
  <si>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</si>
  <si>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</si>
  <si>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</si>
  <si>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</si>
  <si>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</si>
  <si>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</si>
  <si>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</si>
  <si>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</si>
  <si>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</si>
  <si>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</si>
  <si>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</si>
  <si>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</si>
  <si>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</si>
  <si>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</si>
  <si>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</si>
  <si>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</si>
  <si>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</si>
  <si>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</si>
  <si>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</si>
  <si>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</si>
  <si>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</si>
  <si>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</si>
  <si>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</si>
  <si>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</si>
  <si>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</si>
  <si>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</si>
  <si>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</si>
  <si>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</si>
  <si>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</si>
  <si>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</si>
  <si>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</si>
  <si>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</si>
  <si>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</si>
  <si>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</si>
  <si>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</si>
  <si>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</si>
  <si>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</si>
  <si>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</si>
  <si>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</si>
  <si>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</si>
  <si>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</si>
  <si>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</si>
  <si>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</si>
  <si>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</si>
  <si>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</si>
  <si>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</si>
  <si>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</si>
  <si>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</si>
  <si>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</si>
  <si>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</si>
  <si>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</si>
  <si>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</si>
  <si>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</si>
  <si>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</si>
  <si>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</si>
  <si>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</si>
  <si>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</si>
  <si>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</si>
  <si>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</si>
  <si>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</si>
  <si>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</si>
  <si>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</si>
  <si>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</si>
  <si>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</si>
  <si>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</si>
  <si>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</si>
  <si>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</si>
  <si>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</si>
  <si>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</si>
  <si>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</si>
  <si>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</si>
  <si>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</si>
  <si>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</si>
  <si>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</si>
  <si>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</si>
  <si>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</si>
  <si>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</si>
  <si>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</si>
  <si>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</si>
  <si>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</si>
  <si>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</si>
  <si>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</si>
  <si>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</si>
  <si>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</si>
  <si>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</si>
  <si>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</si>
  <si>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</si>
  <si>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</si>
  <si>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</si>
  <si>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</si>
  <si>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</si>
  <si>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</si>
  <si>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</si>
  <si>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</si>
  <si>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</si>
  <si>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</si>
  <si>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</si>
  <si>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</si>
  <si>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</si>
  <si>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</si>
  <si>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</si>
  <si>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</si>
  <si>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</si>
  <si>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</si>
  <si>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</si>
  <si>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</si>
  <si>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</si>
  <si>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</si>
  <si>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</si>
  <si>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</si>
  <si>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</si>
  <si>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</si>
  <si>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</si>
  <si>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</si>
  <si>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</si>
  <si>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</si>
  <si>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</si>
  <si>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</si>
  <si>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</si>
  <si>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</si>
  <si>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</si>
  <si>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</si>
  <si>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</si>
  <si>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</si>
  <si>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</si>
  <si>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</si>
  <si>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</si>
  <si>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</si>
  <si>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</si>
  <si>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</si>
  <si>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</si>
  <si>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</si>
  <si>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</si>
  <si>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</si>
  <si>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</si>
  <si>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</si>
  <si>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</si>
  <si>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</si>
  <si>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</si>
  <si>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</si>
  <si>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</si>
  <si>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</si>
  <si>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</si>
  <si>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</si>
  <si>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</si>
  <si>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</si>
  <si>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</si>
  <si>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</si>
  <si>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</si>
  <si>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</si>
  <si>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</si>
  <si>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</si>
  <si>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</si>
  <si>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</si>
  <si>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</si>
  <si>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</si>
  <si>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</si>
  <si>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</si>
  <si>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</si>
  <si>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</si>
  <si>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</si>
  <si>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</si>
  <si>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</si>
  <si>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</si>
  <si>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</si>
  <si>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</si>
  <si>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</si>
  <si>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</si>
  <si>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</si>
  <si>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</si>
  <si>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</si>
  <si>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</si>
  <si>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</si>
  <si>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</si>
  <si>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</si>
  <si>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</si>
  <si>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</si>
  <si>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</si>
  <si>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</si>
  <si>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</si>
  <si>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</si>
  <si>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</si>
  <si>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</si>
  <si>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</si>
  <si>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</si>
  <si>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</si>
  <si>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</si>
  <si>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</si>
  <si>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</si>
  <si>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</si>
  <si>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</si>
  <si>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</si>
  <si>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</si>
  <si>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</si>
  <si>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</si>
  <si>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</si>
  <si>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</si>
  <si>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</si>
  <si>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</si>
  <si>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</si>
  <si>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</si>
  <si>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</si>
  <si>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</si>
  <si>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</si>
  <si>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</si>
  <si>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</si>
  <si>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</si>
  <si>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</si>
  <si>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</si>
  <si>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</si>
  <si>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</si>
  <si>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</si>
  <si>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</si>
  <si>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</si>
  <si>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</si>
  <si>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</si>
  <si>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</si>
  <si>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</si>
  <si>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</si>
  <si>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</si>
  <si>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</si>
  <si>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</si>
  <si>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</si>
  <si>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</si>
  <si>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</si>
  <si>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</si>
  <si>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</si>
  <si>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</si>
  <si>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</si>
  <si>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</si>
  <si>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</si>
  <si>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</si>
  <si>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</si>
  <si>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</si>
  <si>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</si>
  <si>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</si>
  <si>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</si>
  <si>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</si>
  <si>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</si>
  <si>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</si>
  <si>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</si>
  <si>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</si>
  <si>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</si>
  <si>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</si>
  <si>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</si>
  <si>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</si>
  <si>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</si>
  <si>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</si>
  <si>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</si>
  <si>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</si>
  <si>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</si>
  <si>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</si>
  <si>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</si>
  <si>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</si>
  <si>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</si>
  <si>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</si>
  <si>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</si>
  <si>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</si>
  <si>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</si>
  <si>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</si>
  <si>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</si>
  <si>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</si>
  <si>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</si>
  <si>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</si>
  <si>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</si>
  <si>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</si>
  <si>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</si>
  <si>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</si>
  <si>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</si>
  <si>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</si>
  <si>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</si>
  <si>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</si>
  <si>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</si>
  <si>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</si>
  <si>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</si>
  <si>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</si>
  <si>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</si>
  <si>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</si>
  <si>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</si>
  <si>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</si>
  <si>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</si>
  <si>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</si>
  <si>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</si>
  <si>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</si>
  <si>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</si>
  <si>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</si>
  <si>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</si>
  <si>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</si>
  <si>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</si>
  <si>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</si>
  <si>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</si>
  <si>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</si>
  <si>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</si>
  <si>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</si>
  <si>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</si>
  <si>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</si>
  <si>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</si>
  <si>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</si>
  <si>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</si>
  <si>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</si>
  <si>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</si>
  <si>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</si>
  <si>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</si>
  <si>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</si>
  <si>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</si>
  <si>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</si>
  <si>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</si>
  <si>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</si>
  <si>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</si>
  <si>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</si>
  <si>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</si>
  <si>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</si>
  <si>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</si>
  <si>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</si>
  <si>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</si>
  <si>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</si>
  <si>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</si>
  <si>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</si>
  <si>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</si>
  <si>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</si>
  <si>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</si>
  <si>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</si>
  <si>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</si>
  <si>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</si>
  <si>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</si>
  <si>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</si>
  <si>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</si>
  <si>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</si>
  <si>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</si>
  <si>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</si>
  <si>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</si>
  <si>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</si>
  <si>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</si>
  <si>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</si>
  <si>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</si>
  <si>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</si>
  <si>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</si>
  <si>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</si>
  <si>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</si>
  <si>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</si>
  <si>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</si>
  <si>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</si>
  <si>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</si>
  <si>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</si>
  <si>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</si>
  <si>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</si>
  <si>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</si>
  <si>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</si>
  <si>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</si>
  <si>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</si>
  <si>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</si>
  <si>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</si>
  <si>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</si>
  <si>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</si>
  <si>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</si>
  <si>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</si>
  <si>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</si>
  <si>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</si>
  <si>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</si>
  <si>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</si>
  <si>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</si>
  <si>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</si>
  <si>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</si>
  <si>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</si>
  <si>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</si>
  <si>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</si>
  <si>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</si>
  <si>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</si>
  <si>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</si>
  <si>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</si>
  <si>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</si>
  <si>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</si>
  <si>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</si>
  <si>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</si>
  <si>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</si>
  <si>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</si>
  <si>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</si>
  <si>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</si>
  <si>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</si>
  <si>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</si>
  <si>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</si>
  <si>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</si>
  <si>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</si>
  <si>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</si>
  <si>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</si>
  <si>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</si>
  <si>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</si>
  <si>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</si>
  <si>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</si>
  <si>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</si>
  <si>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</si>
  <si>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</si>
  <si>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</si>
  <si>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</si>
  <si>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</si>
  <si>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</si>
  <si>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</si>
  <si>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</si>
  <si>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</si>
  <si>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</si>
  <si>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</si>
  <si>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</si>
  <si>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</si>
  <si>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</si>
  <si>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</si>
  <si>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</si>
  <si>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</si>
  <si>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</si>
  <si>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</si>
  <si>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</si>
  <si>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</si>
  <si>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</si>
  <si>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</si>
  <si>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</si>
  <si>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</si>
  <si>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</si>
  <si>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</si>
  <si>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</si>
  <si>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</si>
  <si>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</si>
  <si>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</si>
  <si>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</si>
  <si>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</si>
  <si>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</si>
  <si>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</si>
  <si>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</si>
  <si>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</si>
  <si>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</si>
  <si>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</si>
  <si>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</si>
  <si>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</si>
  <si>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</si>
  <si>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</si>
  <si>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</si>
  <si>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</si>
  <si>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</si>
  <si>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</si>
  <si>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</si>
  <si>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</si>
  <si>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</si>
  <si>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</si>
  <si>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</si>
  <si>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</si>
  <si>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</si>
  <si>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</si>
  <si>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</si>
  <si>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</si>
  <si>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</si>
  <si>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</si>
  <si>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</si>
  <si>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</si>
  <si>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</si>
  <si>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</si>
  <si>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</si>
  <si>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</si>
  <si>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</si>
  <si>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</si>
  <si>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</si>
  <si>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</si>
  <si>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</si>
  <si>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</si>
  <si>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</si>
  <si>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</si>
  <si>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</si>
  <si>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</si>
  <si>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</si>
  <si>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</si>
  <si>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</si>
  <si>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</si>
  <si>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</si>
  <si>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</si>
  <si>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</si>
  <si>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</si>
  <si>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</si>
  <si>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</si>
  <si>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</si>
  <si>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</si>
  <si>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</si>
  <si>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</si>
  <si>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</si>
  <si>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</si>
  <si>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</si>
  <si>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</si>
  <si>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</si>
  <si>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</si>
  <si>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</si>
  <si>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</si>
  <si>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</si>
  <si>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</si>
  <si>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</si>
  <si>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</si>
  <si>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</si>
  <si>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</si>
  <si>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</si>
  <si>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</si>
  <si>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</si>
  <si>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</si>
  <si>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</si>
  <si>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</si>
  <si>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</si>
  <si>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</si>
  <si>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</si>
  <si>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</si>
  <si>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</si>
  <si>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</si>
  <si>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</si>
  <si>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</si>
  <si>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</si>
  <si>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</si>
  <si>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</si>
  <si>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</si>
  <si>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</si>
  <si>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</si>
  <si>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</si>
  <si>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</si>
  <si>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</si>
  <si>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</si>
  <si>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</si>
  <si>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</si>
  <si>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</si>
  <si>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</si>
  <si>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</si>
  <si>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</si>
  <si>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</si>
  <si>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</si>
  <si>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</si>
  <si>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</si>
  <si>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</si>
  <si>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</si>
  <si>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</si>
  <si>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</si>
  <si>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</si>
  <si>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</si>
  <si>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</si>
  <si>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</si>
  <si>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</si>
  <si>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</si>
  <si>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</si>
  <si>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</si>
  <si>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</si>
  <si>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</si>
  <si>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</si>
  <si>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</si>
  <si>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</si>
  <si>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</si>
  <si>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</si>
  <si>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</si>
  <si>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</si>
  <si>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</si>
  <si>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</si>
  <si>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</si>
  <si>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</si>
  <si>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</si>
  <si>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</si>
  <si>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</si>
  <si>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</si>
  <si>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</si>
  <si>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</si>
  <si>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</si>
  <si>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</si>
  <si>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</si>
  <si>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</si>
  <si>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</si>
  <si>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</si>
  <si>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</si>
  <si>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</si>
  <si>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</si>
  <si>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</si>
  <si>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</si>
  <si>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</si>
  <si>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</si>
  <si>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</si>
  <si>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</si>
  <si>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</si>
  <si>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</si>
  <si>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</si>
  <si>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</si>
  <si>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</si>
  <si>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</si>
  <si>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</si>
  <si>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</si>
  <si>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</si>
  <si>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</si>
  <si>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</si>
  <si>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</si>
  <si>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</si>
  <si>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</si>
  <si>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</si>
  <si>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</si>
  <si>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</si>
  <si>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</si>
  <si>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</si>
  <si>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</si>
  <si>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</si>
  <si>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</si>
  <si>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</si>
  <si>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</si>
  <si>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</si>
  <si>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</si>
  <si>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</si>
  <si>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</si>
  <si>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</si>
  <si>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</si>
  <si>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</si>
  <si>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</si>
  <si>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</si>
  <si>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</si>
  <si>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</si>
  <si>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</si>
  <si>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</si>
  <si>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</si>
  <si>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</si>
  <si>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</si>
  <si>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</si>
  <si>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</si>
  <si>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</si>
  <si>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</si>
  <si>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</si>
  <si>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</si>
  <si>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</si>
  <si>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</si>
  <si>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</si>
  <si>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</si>
  <si>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</si>
  <si>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</si>
  <si>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</si>
  <si>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</si>
  <si>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</si>
  <si>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</si>
  <si>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</si>
  <si>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</si>
  <si>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</si>
  <si>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</si>
  <si>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</si>
  <si>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</si>
  <si>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</si>
  <si>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</si>
  <si>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</si>
  <si>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</si>
  <si>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</si>
  <si>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</si>
  <si>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</si>
  <si>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</si>
  <si>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</si>
  <si>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</si>
  <si>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</si>
  <si>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</si>
  <si>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</si>
  <si>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</si>
  <si>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</si>
  <si>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</si>
  <si>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</si>
  <si>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</si>
  <si>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</si>
  <si>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</si>
  <si>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</si>
  <si>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</si>
  <si>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</si>
  <si>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</si>
  <si>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</si>
  <si>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</si>
  <si>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</si>
  <si>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</si>
  <si>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</si>
  <si>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</si>
  <si>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</si>
  <si>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</si>
  <si>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</si>
  <si>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</si>
  <si>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</si>
  <si>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</si>
  <si>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</si>
  <si>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</si>
  <si>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</si>
  <si>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</si>
  <si>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</si>
  <si>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</si>
  <si>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</si>
  <si>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</si>
  <si>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</si>
  <si>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</si>
  <si>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</si>
  <si>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</si>
  <si>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</si>
  <si>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</si>
  <si>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</si>
  <si>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</si>
  <si>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</si>
  <si>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</si>
  <si>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</si>
  <si>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</si>
  <si>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</si>
  <si>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</si>
  <si>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</si>
  <si>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</si>
  <si>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</si>
  <si>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</si>
  <si>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</si>
  <si>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</si>
  <si>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</si>
  <si>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</si>
  <si>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</si>
  <si>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</si>
  <si>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</si>
  <si>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</si>
  <si>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</si>
  <si>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</si>
  <si>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</si>
  <si>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</si>
  <si>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</si>
  <si>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</si>
  <si>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</si>
  <si>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</si>
  <si>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</si>
  <si>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</si>
  <si>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</si>
  <si>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</si>
  <si>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</si>
  <si>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</si>
  <si>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</si>
  <si>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</si>
  <si>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</si>
  <si>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</si>
  <si>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</si>
  <si>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</si>
  <si>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</si>
  <si>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</si>
  <si>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</si>
  <si>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</si>
  <si>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</si>
  <si>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</si>
  <si>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</si>
  <si>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</si>
  <si>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</si>
  <si>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</si>
  <si>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</si>
  <si>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</si>
  <si>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</si>
  <si>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</si>
  <si>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</si>
  <si>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</si>
  <si>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</si>
  <si>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</si>
  <si>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</si>
  <si>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</si>
  <si>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</si>
  <si>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</si>
  <si>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</si>
  <si>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</si>
  <si>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</si>
  <si>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</si>
  <si>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</si>
  <si>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</si>
  <si>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</si>
  <si>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</si>
  <si>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</si>
  <si>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</si>
  <si>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</si>
  <si>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</si>
  <si>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</si>
  <si>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</si>
  <si>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</si>
  <si>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</si>
  <si>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</si>
  <si>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</si>
  <si>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</si>
  <si>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</si>
  <si>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</si>
  <si>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</si>
  <si>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</si>
  <si>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</si>
  <si>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</si>
  <si>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</si>
  <si>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</si>
  <si>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</si>
  <si>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</si>
  <si>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</si>
  <si>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</si>
  <si>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</si>
  <si>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</si>
  <si>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</si>
  <si>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</si>
  <si>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</si>
  <si>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</si>
  <si>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</si>
  <si>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</si>
  <si>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</si>
  <si>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</si>
  <si>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</si>
  <si>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</si>
  <si>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</si>
  <si>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</si>
  <si>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</si>
  <si>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</si>
  <si>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</si>
  <si>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</si>
  <si>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</si>
  <si>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</si>
  <si>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</si>
  <si>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</si>
  <si>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</si>
  <si>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</si>
  <si>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</si>
  <si>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</si>
  <si>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</si>
  <si>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</si>
  <si>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</si>
  <si>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</si>
  <si>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</si>
  <si>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</si>
  <si>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</si>
  <si>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</si>
  <si>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</si>
  <si>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</si>
  <si>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</si>
  <si>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</si>
  <si>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</si>
  <si>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</si>
  <si>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</si>
  <si>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</si>
  <si>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</si>
  <si>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</si>
  <si>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</si>
  <si>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</si>
  <si>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</si>
  <si>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</si>
  <si>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</si>
  <si>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</si>
  <si>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</si>
  <si>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</si>
  <si>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</si>
  <si>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</si>
  <si>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</si>
  <si>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</si>
  <si>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</si>
  <si>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</si>
  <si>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</si>
  <si>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</si>
  <si>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</si>
  <si>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</si>
  <si>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</si>
  <si>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</si>
  <si>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</si>
  <si>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</si>
  <si>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</si>
  <si>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</si>
  <si>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</si>
  <si>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</si>
  <si>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</si>
  <si>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</si>
  <si>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</si>
  <si>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</si>
  <si>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</si>
  <si>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</si>
  <si>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</si>
  <si>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</si>
  <si>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</si>
  <si>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</si>
  <si>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</si>
  <si>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</si>
  <si>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</si>
  <si>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</si>
  <si>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</si>
  <si>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</si>
  <si>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</si>
  <si>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</si>
  <si>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</si>
  <si>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</si>
  <si>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</si>
  <si>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</si>
  <si>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</si>
  <si>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</si>
  <si>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</si>
  <si>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</si>
  <si>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</si>
  <si>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</si>
  <si>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</si>
  <si>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</si>
  <si>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</si>
  <si>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</si>
  <si>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</si>
  <si>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</si>
  <si>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</si>
  <si>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</si>
  <si>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</si>
  <si>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</si>
  <si>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</si>
  <si>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</si>
  <si>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</si>
  <si>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</si>
  <si>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</si>
  <si>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</si>
  <si>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</si>
  <si>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</si>
  <si>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</si>
  <si>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</si>
  <si>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</si>
  <si>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</si>
  <si>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</si>
  <si>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</si>
  <si>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</si>
  <si>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</si>
  <si>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</si>
  <si>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</si>
  <si>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</si>
  <si>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</si>
  <si>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</si>
  <si>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</si>
  <si>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</si>
  <si>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</si>
  <si>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</si>
  <si>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</si>
  <si>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</si>
  <si>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</si>
  <si>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</si>
  <si>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</si>
  <si>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</si>
  <si>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</si>
  <si>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</si>
  <si>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</si>
  <si>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</si>
  <si>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</si>
  <si>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</si>
  <si>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</si>
  <si>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</si>
  <si>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</si>
  <si>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</si>
  <si>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</si>
  <si>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</si>
  <si>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</si>
  <si>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</si>
  <si>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</si>
  <si>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</si>
  <si>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</si>
  <si>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</si>
  <si>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</si>
  <si>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</si>
  <si>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</si>
  <si>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</si>
  <si>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</si>
  <si>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</si>
  <si>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</si>
  <si>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</si>
  <si>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</si>
  <si>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</si>
  <si>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</si>
  <si>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</si>
  <si>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</si>
  <si>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</si>
  <si>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</si>
  <si>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</si>
  <si>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</si>
  <si>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</si>
  <si>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</si>
  <si>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</si>
  <si>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</si>
  <si>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</si>
  <si>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</si>
  <si>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</si>
  <si>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</si>
  <si>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</si>
  <si>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</si>
  <si>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</si>
  <si>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</si>
  <si>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</si>
  <si>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</si>
  <si>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</si>
  <si>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</si>
  <si>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</si>
  <si>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</si>
  <si>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</si>
  <si>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</si>
  <si>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</si>
  <si>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</si>
  <si>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</si>
  <si>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</si>
  <si>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</si>
  <si>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</si>
  <si>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</si>
  <si>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</si>
  <si>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</si>
  <si>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</si>
  <si>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</si>
  <si>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</si>
  <si>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</si>
  <si>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</si>
  <si>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</si>
  <si>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</si>
  <si>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</si>
  <si>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</si>
  <si>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</si>
  <si>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</si>
  <si>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</si>
  <si>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</si>
  <si>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</si>
  <si>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</si>
  <si>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</si>
  <si>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</si>
  <si>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</si>
  <si>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</si>
  <si>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</si>
  <si>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</si>
  <si>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</si>
  <si>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</si>
  <si>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</si>
  <si>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</si>
  <si>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</si>
  <si>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</si>
  <si>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</si>
  <si>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</si>
  <si>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</si>
  <si>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</si>
  <si>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</si>
  <si>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</si>
  <si>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</si>
  <si>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</si>
  <si>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</si>
  <si>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</si>
  <si>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</si>
  <si>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</si>
  <si>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</si>
  <si>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</si>
  <si>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</si>
  <si>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</si>
  <si>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</si>
  <si>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</si>
  <si>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</si>
  <si>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</si>
  <si>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</si>
  <si>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</si>
  <si>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</si>
  <si>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</si>
  <si>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</si>
  <si>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</si>
  <si>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</si>
  <si>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</si>
  <si>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</si>
  <si>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</si>
  <si>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</si>
  <si>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</si>
  <si>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</si>
  <si>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</si>
  <si>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</si>
  <si>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</si>
  <si>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</si>
  <si>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</si>
  <si>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</si>
  <si>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</si>
  <si>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</si>
  <si>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</si>
  <si>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</si>
  <si>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</si>
  <si>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</si>
  <si>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</si>
  <si>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</si>
  <si>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</si>
  <si>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</si>
  <si>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</si>
  <si>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</si>
  <si>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</si>
  <si>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</si>
  <si>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</si>
  <si>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</si>
  <si>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</si>
  <si>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</si>
  <si>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</si>
  <si>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</si>
  <si>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</si>
  <si>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</si>
  <si>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</si>
  <si>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</si>
  <si>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</si>
  <si>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</si>
  <si>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</si>
  <si>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</si>
  <si>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</si>
  <si>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</si>
  <si>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</si>
  <si>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</si>
  <si>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</si>
  <si>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</si>
  <si>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</si>
  <si>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</si>
  <si>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</si>
  <si>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</si>
  <si>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</si>
  <si>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</si>
  <si>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</si>
  <si>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</si>
  <si>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</si>
  <si>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</si>
  <si>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</si>
  <si>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</si>
  <si>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</si>
  <si>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</si>
  <si>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</si>
  <si>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</si>
  <si>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</si>
  <si>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</si>
  <si>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</si>
  <si>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</si>
  <si>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</si>
  <si>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</si>
  <si>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</si>
  <si>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</si>
  <si>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</si>
  <si>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</si>
  <si>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</si>
  <si>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</si>
  <si>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</si>
  <si>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</si>
  <si>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</si>
  <si>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</si>
  <si>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</si>
  <si>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</si>
  <si>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</si>
  <si>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</si>
  <si>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</si>
  <si>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</si>
  <si>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</si>
  <si>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</si>
  <si>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</si>
  <si>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</si>
  <si>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</si>
  <si>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</si>
  <si>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</si>
  <si>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</si>
  <si>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</si>
  <si>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</si>
  <si>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</si>
  <si>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</si>
  <si>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</si>
  <si>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</si>
  <si>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</si>
  <si>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</si>
  <si>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</si>
  <si>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</si>
  <si>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</si>
  <si>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</si>
  <si>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</si>
  <si>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</si>
  <si>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</si>
  <si>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</si>
  <si>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</si>
  <si>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</si>
  <si>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</si>
  <si>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</si>
  <si>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</si>
  <si>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</si>
  <si>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</si>
  <si>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</si>
  <si>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</si>
  <si>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</si>
  <si>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</si>
  <si>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</si>
  <si>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</si>
  <si>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</si>
  <si>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</si>
  <si>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</si>
  <si>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</si>
  <si>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</si>
  <si>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</si>
  <si>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</si>
  <si>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</si>
  <si>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</si>
  <si>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</si>
  <si>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</si>
  <si>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</si>
  <si>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</si>
  <si>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</si>
  <si>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</si>
  <si>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</si>
  <si>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</si>
  <si>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</si>
  <si>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</si>
  <si>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</si>
  <si>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</si>
  <si>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</si>
  <si>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</si>
  <si>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</si>
  <si>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</si>
  <si>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</si>
  <si>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</si>
  <si>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</si>
  <si>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</si>
  <si>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</si>
  <si>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</si>
  <si>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</si>
  <si>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</si>
  <si>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</si>
  <si>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</si>
  <si>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</si>
  <si>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</si>
  <si>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</si>
  <si>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</si>
  <si>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</si>
  <si>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</si>
  <si>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</si>
  <si>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</si>
  <si>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</si>
  <si>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</si>
  <si>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</si>
  <si>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</si>
  <si>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</si>
  <si>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</si>
  <si>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</si>
  <si>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</si>
  <si>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</si>
  <si>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</si>
  <si>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</si>
  <si>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</si>
  <si>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</si>
  <si>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</si>
  <si>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</si>
  <si>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</si>
  <si>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</si>
  <si>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</si>
  <si>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</si>
  <si>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</si>
  <si>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</si>
  <si>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</si>
  <si>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</si>
  <si>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</si>
  <si>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</si>
  <si>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</si>
  <si>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</si>
  <si>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</si>
  <si>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</si>
  <si>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</si>
  <si>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</si>
  <si>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</si>
  <si>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</si>
  <si>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</si>
  <si>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</si>
  <si>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</si>
  <si>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</si>
  <si>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</si>
  <si>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</si>
  <si>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</si>
  <si>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</si>
  <si>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</si>
  <si>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</si>
  <si>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</si>
  <si>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</si>
  <si>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</si>
  <si>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</si>
  <si>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</si>
  <si>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</si>
  <si>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</si>
  <si>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</si>
  <si>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</si>
  <si>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</si>
  <si>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</si>
  <si>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</si>
  <si>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</si>
  <si>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</si>
  <si>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</si>
  <si>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</si>
  <si>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</si>
  <si>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</si>
  <si>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</si>
  <si>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</si>
  <si>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</si>
  <si>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</si>
  <si>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</si>
  <si>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</si>
  <si>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</si>
  <si>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</si>
  <si>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</si>
  <si>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</si>
  <si>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</si>
  <si>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</si>
  <si>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</si>
  <si>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</si>
  <si>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</si>
  <si>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</si>
  <si>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</si>
  <si>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</si>
  <si>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</si>
  <si>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</si>
  <si>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</si>
  <si>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</si>
  <si>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</si>
  <si>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</si>
  <si>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</si>
  <si>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</si>
  <si>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</si>
  <si>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</si>
  <si>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</si>
  <si>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</si>
  <si>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</si>
  <si>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</si>
  <si>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</si>
  <si>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</si>
  <si>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</si>
  <si>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</si>
  <si>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</si>
  <si>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</si>
  <si>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</si>
  <si>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</si>
  <si>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</si>
  <si>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</si>
  <si>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</si>
  <si>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</si>
  <si>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</si>
  <si>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</si>
  <si>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</si>
  <si>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</si>
  <si>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</si>
  <si>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</si>
  <si>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</si>
  <si>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</si>
  <si>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</si>
  <si>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</si>
  <si>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</si>
  <si>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</si>
  <si>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</si>
  <si>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</si>
  <si>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</si>
  <si>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</si>
  <si>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</si>
  <si>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</si>
  <si>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</si>
  <si>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</si>
  <si>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</si>
  <si>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</si>
  <si>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</si>
  <si>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</si>
  <si>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</si>
  <si>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</si>
  <si>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</si>
  <si>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</si>
  <si>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</si>
  <si>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</si>
  <si>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</si>
  <si>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</si>
  <si>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</si>
  <si>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</si>
  <si>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</si>
  <si>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</si>
  <si>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</si>
  <si>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</si>
  <si>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</si>
  <si>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</si>
  <si>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</si>
  <si>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</si>
  <si>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</si>
  <si>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</si>
  <si>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</si>
  <si>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</si>
  <si>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</si>
  <si>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</si>
  <si>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</si>
  <si>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</si>
  <si>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</si>
  <si>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</si>
  <si>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</si>
  <si>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</si>
  <si>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</si>
  <si>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</si>
  <si>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</si>
  <si>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</si>
  <si>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</si>
  <si>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</si>
  <si>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</si>
  <si>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</si>
  <si>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</si>
  <si>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</si>
  <si>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</si>
  <si>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</si>
  <si>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</si>
  <si>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</si>
  <si>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</si>
  <si>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</si>
  <si>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</si>
  <si>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</si>
  <si>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</si>
  <si>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</si>
  <si>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</si>
  <si>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</si>
  <si>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</si>
  <si>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</si>
  <si>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</si>
  <si>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</si>
  <si>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</si>
  <si>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</si>
  <si>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</si>
  <si>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</si>
  <si>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</si>
  <si>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</si>
  <si>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</si>
  <si>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</si>
  <si>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</si>
  <si>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</si>
  <si>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</si>
  <si>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</si>
  <si>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</si>
  <si>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</si>
  <si>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</si>
  <si>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</si>
  <si>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</si>
  <si>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</si>
  <si>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</si>
  <si>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</si>
  <si>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</si>
  <si>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</si>
  <si>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</si>
  <si>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</si>
  <si>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</si>
  <si>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</si>
  <si>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</si>
  <si>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</si>
  <si>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</si>
  <si>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</si>
  <si>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</si>
  <si>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</si>
  <si>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</si>
  <si>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</si>
  <si>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</si>
  <si>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</si>
  <si>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</si>
  <si>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</si>
  <si>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</si>
  <si>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</si>
  <si>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</si>
  <si>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</si>
  <si>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</si>
  <si>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</si>
  <si>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</si>
  <si>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</si>
  <si>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</si>
  <si>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</si>
  <si>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</si>
  <si>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</si>
  <si>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</si>
  <si>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</si>
  <si>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</si>
  <si>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</si>
  <si>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</si>
  <si>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</si>
  <si>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</si>
  <si>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</si>
  <si>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</si>
  <si>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</si>
  <si>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</si>
  <si>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</si>
  <si>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</si>
  <si>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</si>
  <si>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</si>
  <si>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</si>
  <si>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</si>
  <si>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</si>
  <si>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</si>
  <si>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</si>
  <si>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</si>
  <si>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</si>
  <si>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</si>
  <si>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</si>
  <si>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</si>
  <si>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</si>
  <si>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</si>
  <si>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</si>
  <si>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</si>
  <si>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</si>
  <si>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</si>
  <si>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</si>
  <si>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</si>
  <si>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</si>
  <si>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</si>
  <si>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</si>
  <si>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</si>
  <si>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</si>
  <si>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</si>
  <si>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</si>
  <si>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</si>
  <si>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</si>
  <si>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</si>
  <si>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</si>
  <si>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</si>
  <si>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</si>
  <si>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</si>
  <si>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</si>
  <si>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</si>
  <si>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</si>
  <si>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</si>
  <si>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</si>
  <si>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</si>
  <si>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</si>
  <si>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</si>
  <si>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</si>
  <si>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</si>
  <si>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</si>
  <si>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</si>
  <si>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</si>
  <si>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</si>
  <si>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</si>
  <si>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</si>
  <si>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</si>
  <si>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</si>
  <si>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</si>
  <si>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</si>
  <si>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</si>
  <si>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</si>
  <si>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</si>
  <si>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</si>
  <si>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</si>
  <si>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</si>
  <si>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</si>
  <si>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</si>
  <si>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</si>
  <si>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</si>
  <si>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</si>
  <si>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</si>
  <si>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</si>
  <si>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</si>
  <si>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</si>
  <si>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</si>
  <si>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</si>
  <si>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</si>
  <si>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</si>
  <si>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</si>
  <si>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</si>
  <si>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</si>
  <si>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</si>
  <si>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</si>
  <si>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</si>
  <si>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</si>
  <si>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</si>
  <si>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</si>
  <si>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</si>
  <si>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</si>
  <si>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</si>
  <si>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</si>
  <si>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</si>
  <si>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</si>
  <si>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</si>
  <si>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</si>
  <si>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</si>
  <si>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</si>
  <si>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</si>
  <si>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</si>
  <si>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</si>
  <si>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</si>
  <si>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</si>
  <si>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</si>
  <si>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</si>
  <si>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</si>
  <si>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</si>
  <si>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</si>
  <si>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</si>
  <si>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</si>
  <si>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</si>
  <si>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</si>
  <si>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</si>
  <si>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</si>
  <si>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</si>
  <si>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</si>
  <si>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</si>
  <si>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</si>
  <si>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</si>
  <si>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</si>
  <si>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</si>
  <si>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</si>
  <si>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</si>
  <si>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</si>
  <si>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</si>
  <si>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</si>
  <si>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</si>
  <si>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</si>
  <si>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</si>
  <si>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</si>
  <si>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</si>
  <si>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</si>
  <si>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</si>
  <si>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</si>
  <si>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</si>
  <si>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</si>
  <si>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</si>
  <si>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</si>
  <si>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</si>
  <si>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</si>
  <si>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</si>
  <si>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</si>
  <si>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</si>
  <si>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</si>
  <si>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</si>
  <si>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</si>
  <si>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</si>
  <si>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</si>
  <si>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</si>
  <si>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</si>
  <si>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</si>
  <si>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</si>
  <si>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</si>
  <si>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</si>
  <si>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</si>
  <si>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</si>
  <si>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</si>
  <si>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</si>
  <si>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</si>
  <si>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</si>
  <si>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</si>
  <si>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</si>
  <si>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</si>
  <si>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</si>
  <si>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</si>
  <si>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</si>
  <si>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</si>
  <si>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</si>
  <si>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</si>
  <si>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</si>
  <si>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</si>
  <si>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</si>
  <si>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</si>
  <si>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</si>
  <si>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</si>
  <si>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</si>
  <si>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</si>
  <si>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</si>
  <si>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</si>
  <si>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</si>
  <si>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</si>
  <si>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</si>
  <si>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</si>
  <si>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</si>
  <si>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</si>
  <si>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</si>
  <si>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</si>
  <si>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</si>
  <si>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</si>
  <si>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</si>
  <si>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</si>
  <si>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</si>
  <si>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</si>
  <si>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</si>
  <si>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</si>
  <si>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</si>
  <si>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</si>
  <si>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</si>
  <si>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</si>
  <si>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</si>
  <si>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</si>
  <si>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</si>
  <si>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</si>
  <si>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</si>
  <si>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</si>
  <si>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</si>
  <si>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</si>
  <si>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</si>
  <si>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</si>
  <si>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</si>
  <si>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</si>
  <si>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</si>
  <si>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</si>
  <si>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</si>
  <si>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</si>
  <si>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</si>
  <si>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</si>
  <si>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</si>
  <si>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</si>
  <si>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</si>
  <si>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</si>
  <si>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</si>
  <si>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</si>
  <si>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</si>
  <si>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</si>
  <si>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</si>
  <si>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</si>
  <si>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</si>
  <si>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</si>
  <si>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</si>
  <si>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</si>
  <si>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</si>
  <si>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</si>
  <si>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</si>
  <si>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</si>
  <si>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</si>
  <si>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</si>
  <si>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</si>
  <si>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</si>
  <si>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</si>
  <si>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</si>
  <si>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</si>
  <si>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</si>
  <si>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</si>
  <si>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</si>
  <si>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</si>
  <si>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</si>
  <si>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</si>
  <si>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</si>
  <si>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</si>
  <si>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</si>
  <si>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</si>
  <si>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</si>
  <si>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</si>
  <si>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</si>
  <si>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</si>
  <si>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</si>
  <si>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</si>
  <si>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</si>
  <si>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</si>
  <si>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</si>
  <si>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</si>
  <si>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</si>
  <si>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</si>
  <si>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</si>
  <si>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</si>
  <si>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</si>
  <si>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</si>
  <si>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</si>
  <si>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</si>
  <si>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</si>
  <si>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</si>
  <si>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</si>
  <si>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</si>
  <si>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</si>
  <si>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</si>
  <si>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</si>
  <si>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</si>
  <si>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</si>
  <si>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</si>
  <si>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</si>
  <si>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</si>
  <si>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</si>
  <si>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</si>
  <si>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</si>
  <si>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</si>
  <si>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</si>
  <si>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</si>
  <si>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</si>
  <si>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</si>
  <si>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</si>
  <si>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</si>
  <si>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</si>
  <si>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</si>
  <si>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</si>
  <si>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</si>
  <si>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</si>
  <si>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</si>
  <si>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</si>
  <si>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</si>
  <si>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</si>
  <si>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</si>
  <si>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</si>
  <si>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</si>
  <si>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</si>
  <si>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</si>
  <si>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</si>
  <si>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</si>
  <si>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</si>
  <si>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</si>
  <si>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</si>
  <si>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</si>
  <si>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</si>
  <si>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</si>
  <si>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</si>
  <si>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</si>
  <si>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</si>
  <si>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</si>
  <si>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</si>
  <si>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</si>
  <si>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</si>
  <si>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</si>
  <si>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</si>
  <si>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</si>
  <si>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</si>
  <si>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</si>
  <si>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</si>
  <si>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</si>
  <si>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</si>
  <si>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</si>
  <si>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</si>
  <si>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</si>
  <si>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</si>
  <si>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</si>
  <si>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</si>
  <si>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</si>
  <si>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</si>
  <si>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</si>
  <si>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</si>
  <si>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</si>
  <si>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</si>
  <si>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</si>
  <si>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</si>
  <si>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</si>
  <si>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</si>
  <si>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</si>
  <si>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</si>
  <si>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</si>
  <si>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</si>
  <si>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</si>
  <si>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</si>
  <si>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</si>
  <si>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</si>
  <si>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</si>
  <si>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</si>
  <si>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</si>
  <si>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</si>
  <si>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</si>
  <si>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</si>
  <si>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</si>
  <si>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</si>
  <si>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</si>
  <si>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</si>
  <si>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</si>
  <si>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</si>
  <si>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</si>
  <si>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</si>
  <si>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</si>
  <si>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</si>
  <si>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</si>
  <si>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</si>
  <si>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</si>
  <si>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</si>
  <si>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</si>
  <si>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</si>
  <si>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</si>
  <si>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</si>
  <si>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</si>
  <si>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</si>
  <si>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</si>
  <si>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</si>
  <si>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</si>
  <si>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</si>
  <si>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</si>
  <si>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</si>
  <si>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</si>
  <si>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</si>
  <si>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</si>
  <si>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</si>
  <si>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</si>
  <si>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</si>
  <si>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</si>
  <si>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</si>
  <si>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</si>
  <si>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</si>
  <si>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</si>
  <si>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</si>
  <si>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</si>
  <si>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</si>
  <si>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</si>
  <si>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</si>
  <si>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</si>
  <si>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</si>
  <si>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</si>
  <si>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</si>
  <si>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</si>
  <si>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</si>
  <si>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</si>
  <si>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</si>
  <si>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</si>
  <si>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</si>
  <si>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</si>
  <si>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</si>
  <si>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</si>
  <si>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</si>
  <si>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</si>
  <si>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</si>
  <si>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</si>
  <si>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</si>
  <si>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</si>
  <si>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</si>
  <si>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</si>
  <si>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</si>
  <si>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</si>
  <si>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</si>
  <si>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</si>
  <si>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</si>
  <si>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</si>
  <si>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</si>
  <si>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</si>
  <si>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</si>
  <si>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</si>
  <si>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</si>
  <si>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</si>
  <si>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</si>
  <si>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</si>
  <si>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</si>
  <si>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</si>
  <si>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</si>
  <si>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</si>
  <si>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</si>
  <si>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</si>
  <si>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</si>
  <si>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</si>
  <si>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</si>
  <si>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</si>
  <si>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</si>
  <si>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</si>
  <si>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</si>
  <si>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</si>
  <si>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</si>
  <si>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</si>
  <si>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</si>
  <si>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</si>
  <si>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</si>
  <si>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</si>
  <si>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</si>
  <si>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</si>
  <si>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</si>
  <si>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</si>
  <si>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</si>
  <si>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</si>
  <si>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</si>
  <si>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</si>
  <si>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</si>
  <si>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</si>
  <si>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</si>
  <si>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</si>
  <si>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</si>
  <si>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</si>
  <si>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</si>
  <si>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</si>
  <si>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</si>
  <si>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</si>
  <si>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</si>
  <si>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</si>
  <si>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</si>
  <si>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</si>
  <si>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</si>
  <si>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</si>
  <si>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</si>
  <si>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</si>
  <si>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</si>
  <si>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</si>
  <si>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</si>
  <si>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</si>
  <si>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</si>
  <si>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</si>
  <si>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</si>
  <si>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</si>
  <si>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</si>
  <si>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</si>
  <si>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</si>
  <si>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</si>
  <si>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</si>
  <si>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</si>
  <si>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</si>
  <si>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</si>
  <si>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</si>
  <si>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</si>
  <si>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</si>
  <si>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</si>
  <si>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</si>
  <si>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</si>
  <si>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</si>
  <si>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</si>
  <si>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</si>
  <si>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</si>
  <si>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</si>
  <si>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</si>
  <si>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</si>
  <si>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</si>
  <si>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</si>
  <si>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</si>
  <si>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</si>
  <si>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</si>
  <si>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</si>
  <si>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</si>
  <si>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</si>
  <si>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</si>
  <si>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</si>
  <si>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</si>
  <si>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</si>
  <si>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</si>
  <si>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</si>
  <si>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</si>
  <si>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</si>
  <si>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</si>
  <si>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</si>
  <si>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</si>
  <si>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</si>
  <si>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</si>
  <si>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</si>
  <si>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</si>
  <si>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</si>
  <si>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</si>
  <si>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</si>
  <si>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</si>
  <si>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</si>
  <si>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</si>
  <si>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</si>
  <si>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</si>
  <si>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</si>
  <si>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</si>
  <si>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</si>
  <si>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</si>
  <si>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</si>
  <si>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</si>
  <si>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</si>
  <si>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</si>
  <si>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</si>
  <si>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</si>
  <si>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</si>
  <si>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</si>
  <si>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</si>
  <si>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</si>
  <si>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</si>
  <si>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</si>
  <si>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</si>
  <si>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</si>
  <si>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</si>
  <si>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</si>
  <si>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</si>
  <si>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</si>
  <si>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</si>
  <si>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</si>
  <si>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</si>
  <si>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</si>
  <si>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</si>
  <si>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</si>
  <si>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</si>
  <si>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</si>
  <si>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</si>
  <si>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</si>
  <si>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</si>
  <si>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</si>
  <si>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</si>
  <si>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</si>
  <si>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</si>
  <si>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</si>
  <si>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</si>
  <si>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</si>
  <si>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</si>
  <si>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</si>
  <si>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</si>
  <si>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</si>
  <si>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</si>
  <si>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</si>
  <si>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</si>
  <si>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</si>
  <si>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</si>
  <si>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</si>
  <si>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</si>
  <si>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</si>
  <si>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</si>
  <si>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</si>
  <si>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</si>
  <si>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</si>
  <si>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</si>
  <si>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</si>
  <si>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</si>
  <si>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</si>
  <si>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</si>
  <si>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</si>
  <si>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</si>
  <si>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</si>
  <si>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</si>
  <si>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</si>
  <si>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</si>
  <si>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</si>
  <si>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</si>
  <si>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</si>
  <si>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</si>
  <si>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</si>
  <si>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</si>
  <si>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</si>
  <si>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</si>
  <si>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</si>
  <si>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</si>
  <si>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</si>
  <si>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</si>
  <si>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</si>
  <si>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</si>
  <si>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</si>
  <si>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</si>
  <si>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</si>
  <si>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</si>
  <si>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</si>
  <si>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</si>
  <si>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</si>
  <si>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</si>
  <si>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</si>
  <si>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</si>
  <si>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</si>
  <si>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</si>
  <si>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</si>
  <si>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</si>
  <si>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</si>
  <si>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</si>
  <si>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</si>
  <si>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</si>
  <si>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</si>
  <si>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</si>
  <si>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</si>
  <si>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</si>
  <si>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</si>
  <si>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</si>
  <si>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</si>
  <si>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</si>
  <si>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</si>
  <si>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</si>
  <si>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</si>
  <si>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</si>
  <si>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</si>
  <si>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</si>
  <si>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</si>
  <si>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</si>
  <si>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</si>
  <si>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</si>
  <si>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</si>
  <si>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</si>
  <si>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</si>
  <si>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</si>
  <si>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</si>
  <si>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</si>
  <si>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</si>
  <si>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</si>
  <si>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</si>
  <si>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</si>
  <si>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</si>
  <si>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</si>
  <si>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</si>
  <si>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</si>
  <si>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</si>
  <si>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</si>
  <si>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</si>
  <si>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</si>
  <si>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</si>
  <si>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</si>
  <si>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</si>
  <si>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</si>
  <si>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</si>
  <si>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</si>
  <si>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</si>
  <si>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</si>
  <si>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</si>
  <si>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</si>
  <si>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</si>
  <si>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</si>
  <si>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</si>
  <si>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</si>
  <si>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</si>
  <si>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</si>
  <si>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</si>
  <si>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</si>
  <si>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</si>
  <si>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</si>
  <si>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</si>
  <si>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</si>
  <si>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</si>
  <si>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</si>
  <si>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</si>
  <si>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</si>
  <si>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</si>
  <si>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</si>
  <si>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</si>
  <si>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</si>
  <si>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</si>
  <si>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</si>
  <si>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</si>
  <si>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</si>
  <si>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</si>
  <si>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</si>
  <si>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</si>
  <si>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</si>
  <si>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</si>
  <si>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</si>
  <si>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</si>
  <si>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</si>
  <si>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</si>
  <si>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</si>
  <si>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</si>
  <si>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</si>
  <si>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</si>
  <si>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</si>
  <si>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</si>
  <si>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</si>
  <si>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</si>
  <si>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</si>
  <si>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</si>
  <si>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</si>
  <si>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</si>
  <si>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</si>
  <si>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</si>
  <si>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</si>
  <si>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</si>
  <si>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</si>
  <si>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</si>
  <si>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</si>
  <si>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</si>
  <si>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</si>
  <si>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</si>
  <si>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</si>
  <si>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</si>
  <si>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</si>
  <si>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</si>
  <si>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</si>
  <si>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</si>
  <si>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</si>
  <si>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</si>
  <si>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</si>
  <si>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</si>
  <si>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</si>
  <si>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</si>
  <si>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</si>
  <si>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</si>
  <si>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</si>
  <si>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</si>
  <si>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</si>
  <si>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</si>
  <si>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</si>
  <si>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</si>
  <si>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</si>
  <si>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</si>
  <si>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</si>
  <si>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</si>
  <si>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</si>
  <si>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</si>
  <si>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</si>
  <si>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</si>
  <si>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</si>
  <si>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</si>
  <si>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</si>
  <si>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</si>
  <si>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</si>
  <si>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</si>
  <si>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</si>
  <si>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</si>
  <si>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</si>
  <si>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</si>
  <si>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</si>
  <si>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</si>
  <si>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</si>
  <si>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</si>
  <si>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</si>
  <si>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</si>
  <si>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</si>
  <si>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</si>
  <si>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</si>
  <si>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</si>
  <si>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</si>
  <si>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</si>
  <si>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</si>
  <si>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</si>
  <si>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</si>
  <si>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</si>
  <si>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</si>
  <si>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</si>
  <si>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</si>
  <si>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</si>
  <si>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</si>
  <si>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</si>
  <si>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</si>
  <si>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</si>
  <si>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</si>
  <si>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</si>
  <si>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</si>
  <si>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</si>
  <si>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</si>
  <si>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</si>
  <si>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</si>
  <si>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</si>
  <si>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</si>
  <si>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</si>
  <si>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</si>
  <si>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</si>
  <si>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</si>
  <si>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</si>
  <si>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</si>
  <si>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</si>
  <si>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</si>
  <si>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</si>
  <si>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</si>
  <si>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</si>
  <si>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</si>
  <si>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</si>
  <si>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</si>
  <si>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</si>
  <si>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</si>
  <si>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</si>
  <si>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</si>
  <si>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</si>
  <si>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</si>
  <si>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</si>
  <si>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</si>
  <si>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</si>
  <si>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</si>
  <si>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</si>
  <si>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</si>
  <si>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</si>
  <si>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</si>
  <si>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</si>
  <si>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</si>
  <si>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</si>
  <si>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</si>
  <si>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</si>
  <si>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</si>
  <si>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</si>
  <si>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</si>
  <si>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</si>
  <si>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</si>
  <si>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</si>
  <si>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</si>
  <si>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</si>
  <si>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</si>
  <si>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</si>
  <si>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</si>
  <si>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</si>
  <si>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</si>
  <si>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</si>
  <si>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</si>
  <si>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</si>
  <si>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</si>
  <si>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</si>
  <si>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</si>
  <si>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</si>
  <si>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</si>
  <si>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</si>
  <si>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</si>
  <si>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</si>
  <si>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</si>
  <si>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</si>
  <si>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</si>
  <si>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</si>
  <si>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</si>
  <si>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</si>
  <si>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</si>
  <si>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</si>
  <si>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</si>
  <si>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</si>
  <si>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</si>
  <si>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</si>
  <si>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</si>
  <si>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</si>
  <si>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</si>
  <si>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</si>
  <si>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</si>
  <si>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</si>
  <si>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</si>
  <si>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</si>
  <si>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</si>
  <si>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</si>
  <si>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</si>
  <si>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</si>
  <si>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</si>
  <si>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</si>
  <si>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</si>
  <si>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</si>
  <si>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</si>
  <si>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</si>
  <si>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</si>
  <si>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</si>
  <si>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</si>
  <si>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</si>
  <si>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</si>
  <si>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</si>
  <si>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</si>
  <si>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</si>
  <si>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</si>
  <si>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</si>
  <si>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</si>
  <si>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</si>
  <si>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</si>
  <si>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</si>
  <si>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</si>
  <si>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</si>
  <si>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</si>
  <si>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</si>
  <si>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</si>
  <si>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</si>
  <si>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</si>
  <si>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</si>
  <si>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</si>
  <si>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</si>
  <si>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</si>
  <si>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</si>
  <si>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</si>
  <si>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</si>
  <si>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</si>
  <si>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</si>
  <si>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</si>
  <si>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</si>
  <si>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</si>
  <si>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</si>
  <si>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</si>
  <si>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</si>
  <si>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</si>
  <si>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</si>
  <si>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</si>
  <si>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</si>
  <si>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</si>
  <si>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</si>
  <si>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</si>
  <si>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</si>
  <si>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</si>
  <si>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</si>
  <si>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</si>
  <si>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</si>
  <si>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</si>
  <si>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</si>
  <si>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</si>
  <si>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</si>
  <si>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</si>
  <si>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</si>
  <si>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</si>
  <si>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</si>
  <si>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</si>
  <si>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</si>
  <si>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</si>
  <si>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</si>
  <si>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</si>
  <si>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</si>
  <si>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</si>
  <si>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</si>
  <si>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</si>
  <si>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</si>
  <si>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</si>
  <si>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</si>
  <si>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</si>
  <si>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</si>
  <si>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</si>
  <si>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</si>
  <si>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</si>
  <si>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</si>
  <si>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</si>
  <si>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</si>
  <si>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</si>
  <si>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</si>
  <si>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</si>
  <si>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</si>
  <si>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</si>
  <si>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</si>
  <si>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</si>
  <si>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</si>
  <si>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</si>
  <si>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</si>
  <si>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</si>
  <si>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</si>
  <si>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</si>
  <si>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</si>
  <si>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</si>
  <si>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</si>
  <si>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</si>
  <si>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</si>
  <si>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</si>
  <si>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</si>
  <si>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</si>
  <si>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</si>
  <si>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</si>
  <si>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</si>
  <si>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</si>
  <si>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</si>
  <si>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</si>
  <si>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</si>
  <si>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</si>
  <si>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</si>
  <si>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</si>
  <si>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</si>
  <si>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</si>
  <si>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</si>
  <si>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</si>
  <si>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</si>
  <si>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</si>
  <si>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</si>
  <si>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</si>
  <si>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</si>
  <si>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</si>
  <si>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</si>
  <si>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</si>
  <si>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</si>
  <si>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</si>
  <si>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</si>
  <si>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</si>
  <si>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</si>
  <si>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</si>
  <si>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</si>
  <si>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</si>
  <si>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</si>
  <si>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</si>
  <si>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</si>
  <si>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</si>
  <si>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</si>
  <si>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</si>
  <si>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</si>
  <si>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</si>
  <si>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</si>
  <si>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</si>
  <si>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</si>
  <si>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</si>
  <si>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</si>
  <si>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</si>
  <si>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</si>
  <si>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</si>
  <si>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</si>
  <si>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</si>
  <si>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</si>
  <si>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</si>
  <si>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</si>
  <si>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</si>
  <si>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</si>
  <si>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</si>
  <si>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</si>
  <si>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</si>
  <si>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</si>
  <si>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</si>
  <si>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</si>
  <si>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</si>
  <si>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</si>
  <si>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</si>
  <si>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</si>
  <si>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</si>
  <si>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</si>
  <si>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</si>
  <si>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</si>
  <si>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</si>
  <si>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</si>
  <si>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</si>
  <si>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</si>
  <si>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</si>
  <si>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</si>
  <si>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</si>
  <si>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</si>
  <si>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</si>
  <si>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</si>
  <si>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</si>
  <si>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</si>
  <si>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</si>
  <si>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</si>
  <si>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</si>
  <si>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</si>
  <si>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</si>
  <si>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</si>
  <si>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</si>
  <si>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</si>
  <si>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</si>
  <si>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</si>
  <si>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</si>
  <si>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</si>
  <si>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</si>
  <si>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</si>
  <si>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</si>
  <si>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</si>
  <si>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</si>
  <si>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</si>
  <si>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</si>
  <si>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</si>
  <si>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</si>
  <si>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</si>
  <si>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</si>
  <si>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</si>
  <si>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</si>
  <si>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</si>
  <si>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</si>
  <si>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</si>
  <si>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</si>
  <si>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</si>
  <si>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</si>
  <si>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</si>
  <si>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</si>
  <si>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</si>
  <si>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</si>
  <si>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</si>
  <si>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</si>
  <si>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</si>
  <si>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</si>
  <si>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</si>
  <si>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</si>
  <si>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</si>
  <si>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</si>
  <si>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</si>
  <si>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</si>
  <si>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</si>
  <si>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</si>
  <si>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</si>
  <si>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</si>
  <si>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</si>
  <si>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</si>
  <si>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</si>
  <si>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</si>
  <si>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</si>
  <si>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</si>
  <si>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</si>
  <si>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</si>
  <si>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</si>
  <si>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</si>
  <si>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</si>
  <si>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</si>
  <si>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</si>
  <si>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</si>
  <si>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</si>
  <si>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</si>
  <si>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</si>
  <si>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</si>
  <si>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</si>
  <si>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</si>
  <si>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</si>
  <si>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</si>
  <si>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</si>
  <si>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</si>
  <si>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</si>
  <si>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</si>
  <si>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</si>
  <si>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</si>
  <si>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</si>
  <si>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</si>
  <si>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</si>
  <si>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</si>
  <si>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</si>
  <si>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</si>
  <si>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</si>
  <si>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</si>
  <si>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</si>
  <si>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</si>
  <si>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</si>
  <si>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</si>
  <si>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</si>
  <si>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</si>
  <si>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</si>
  <si>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</si>
  <si>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</si>
  <si>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</si>
  <si>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</si>
  <si>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</si>
  <si>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</si>
  <si>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</si>
  <si>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</si>
  <si>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</si>
  <si>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</si>
  <si>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</si>
  <si>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</si>
  <si>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</si>
  <si>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</si>
  <si>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</si>
  <si>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</si>
  <si>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</si>
  <si>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</si>
  <si>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</si>
  <si>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</si>
  <si>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</si>
  <si>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</si>
  <si>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</si>
  <si>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</si>
  <si>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</si>
  <si>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</si>
  <si>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</si>
  <si>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</si>
  <si>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</si>
  <si>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</si>
  <si>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</si>
  <si>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</si>
  <si>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</si>
  <si>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</si>
  <si>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</si>
  <si>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</si>
  <si>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</si>
  <si>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</si>
  <si>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</si>
  <si>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</si>
  <si>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</si>
  <si>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</si>
  <si>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</si>
  <si>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</si>
  <si>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</si>
  <si>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</si>
  <si>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</si>
  <si>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</si>
  <si>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</si>
  <si>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</si>
  <si>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</si>
  <si>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</si>
  <si>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</si>
  <si>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</si>
  <si>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</si>
  <si>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</si>
  <si>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</si>
  <si>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</si>
  <si>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</si>
  <si>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</si>
  <si>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</si>
  <si>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</si>
  <si>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</si>
  <si>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</si>
  <si>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</si>
  <si>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</si>
  <si>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</si>
  <si>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</si>
  <si>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</si>
  <si>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</si>
  <si>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</si>
  <si>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</si>
  <si>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</si>
  <si>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</si>
  <si>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</si>
  <si>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</si>
  <si>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</si>
  <si>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</si>
  <si>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</si>
  <si>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</si>
  <si>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</si>
  <si>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</si>
  <si>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</si>
  <si>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</si>
  <si>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</si>
  <si>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</si>
  <si>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</si>
  <si>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</si>
  <si>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</si>
  <si>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</si>
  <si>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</si>
  <si>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</si>
  <si>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</si>
  <si>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</si>
  <si>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</si>
  <si>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</si>
  <si>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</si>
  <si>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</si>
  <si>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</si>
  <si>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</si>
  <si>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</si>
  <si>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</si>
  <si>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</si>
  <si>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</si>
  <si>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</si>
  <si>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</si>
  <si>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</si>
  <si>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</si>
  <si>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</si>
  <si>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</si>
  <si>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</si>
  <si>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</si>
  <si>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</si>
  <si>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</si>
  <si>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</si>
  <si>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</si>
  <si>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</si>
  <si>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</si>
  <si>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</si>
  <si>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</si>
  <si>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</si>
  <si>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</si>
  <si>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</si>
  <si>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</si>
  <si>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</si>
  <si>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</si>
  <si>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</si>
  <si>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</si>
  <si>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</si>
  <si>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</si>
  <si>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</si>
  <si>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</si>
  <si>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</si>
  <si>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</si>
  <si>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</si>
  <si>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</si>
  <si>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</si>
  <si>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</si>
  <si>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</si>
  <si>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</si>
  <si>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</si>
  <si>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</si>
  <si>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</si>
  <si>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</si>
  <si>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</si>
  <si>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</si>
  <si>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</si>
  <si>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</si>
  <si>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</si>
  <si>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</si>
  <si>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</si>
  <si>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</si>
  <si>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</si>
  <si>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</si>
  <si>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</si>
  <si>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</si>
  <si>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</si>
  <si>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</si>
  <si>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</si>
  <si>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</si>
  <si>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</si>
  <si>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</si>
  <si>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</si>
  <si>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</si>
  <si>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</si>
  <si>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</si>
  <si>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</si>
  <si>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</si>
  <si>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</si>
  <si>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</si>
  <si>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</si>
  <si>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</si>
  <si>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</si>
  <si>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</si>
  <si>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</si>
  <si>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</si>
  <si>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</si>
  <si>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</si>
  <si>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</si>
  <si>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</si>
  <si>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</si>
  <si>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</si>
  <si>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</si>
  <si>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</si>
  <si>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</si>
  <si>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</si>
  <si>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</si>
  <si>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</si>
  <si>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</si>
  <si>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</si>
  <si>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</si>
  <si>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</si>
  <si>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</si>
  <si>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</si>
  <si>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</si>
  <si>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</si>
  <si>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</si>
  <si>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</si>
  <si>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</si>
  <si>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</si>
  <si>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</si>
  <si>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</si>
  <si>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</si>
  <si>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</si>
  <si>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</si>
  <si>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</si>
  <si>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</si>
  <si>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</si>
  <si>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</si>
  <si>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</si>
  <si>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</si>
  <si>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</si>
  <si>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</si>
  <si>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</si>
  <si>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</si>
  <si>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</si>
  <si>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</si>
  <si>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</si>
  <si>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</si>
  <si>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</si>
  <si>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</si>
  <si>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</si>
  <si>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</si>
  <si>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</si>
  <si>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</si>
  <si>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</si>
  <si>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</si>
  <si>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</si>
  <si>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</si>
  <si>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</si>
  <si>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</si>
  <si>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</si>
  <si>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</si>
  <si>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</si>
  <si>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</si>
  <si>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</si>
  <si>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</si>
  <si>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</si>
  <si>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</si>
  <si>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</si>
  <si>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</si>
  <si>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</si>
  <si>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</si>
  <si>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</si>
  <si>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</si>
  <si>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</si>
  <si>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</si>
  <si>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</si>
  <si>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</si>
  <si>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</si>
  <si>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</si>
  <si>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</si>
  <si>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</si>
  <si>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</si>
  <si>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</si>
  <si>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</si>
  <si>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</si>
  <si>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</si>
  <si>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</si>
  <si>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</si>
  <si>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</si>
  <si>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</si>
  <si>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</si>
  <si>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</si>
  <si>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</si>
  <si>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</si>
  <si>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</si>
  <si>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</si>
  <si>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</si>
  <si>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</si>
  <si>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</si>
  <si>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</si>
  <si>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</si>
  <si>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</si>
  <si>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</si>
  <si>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</si>
  <si>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</si>
  <si>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</si>
  <si>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</si>
  <si>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</si>
  <si>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</si>
  <si>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</si>
  <si>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</si>
  <si>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</si>
  <si>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</si>
  <si>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</si>
  <si>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</si>
  <si>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</si>
  <si>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</si>
  <si>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</si>
  <si>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</si>
  <si>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</si>
  <si>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</si>
  <si>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</si>
  <si>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</si>
  <si>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</si>
  <si>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</si>
  <si>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</si>
  <si>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</si>
  <si>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</si>
  <si>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</si>
  <si>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</si>
  <si>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</si>
  <si>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</si>
  <si>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</si>
  <si>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</si>
  <si>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</si>
  <si>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</si>
  <si>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</si>
  <si>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</si>
  <si>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</si>
  <si>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</si>
  <si>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</si>
  <si>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</si>
  <si>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</si>
  <si>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</si>
  <si>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</si>
  <si>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</si>
  <si>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</si>
  <si>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</si>
  <si>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</si>
  <si>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</si>
  <si>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</si>
  <si>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</si>
  <si>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</si>
  <si>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</si>
  <si>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</si>
  <si>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</si>
  <si>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</si>
  <si>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</si>
  <si>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</si>
  <si>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</si>
  <si>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</si>
  <si>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</si>
  <si>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</si>
  <si>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</si>
  <si>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</si>
  <si>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</si>
  <si>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</si>
  <si>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</si>
  <si>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</si>
  <si>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</si>
  <si>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</si>
  <si>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</si>
  <si>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</si>
  <si>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</si>
  <si>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</si>
  <si>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</si>
  <si>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</si>
  <si>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</si>
  <si>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</si>
  <si>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</si>
  <si>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</si>
  <si>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</si>
  <si>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</si>
  <si>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</si>
  <si>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</si>
  <si>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</si>
  <si>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</si>
  <si>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</si>
  <si>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</si>
  <si>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</si>
  <si>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</si>
  <si>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</si>
  <si>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</si>
  <si>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</si>
  <si>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</si>
  <si>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</si>
  <si>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</si>
  <si>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</si>
  <si>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</si>
  <si>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</si>
  <si>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</si>
  <si>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</si>
  <si>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</si>
  <si>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</si>
  <si>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</si>
  <si>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</si>
  <si>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</si>
  <si>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</si>
  <si>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</si>
  <si>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</si>
  <si>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</si>
  <si>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</si>
  <si>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</si>
  <si>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</si>
  <si>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</si>
  <si>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</si>
  <si>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</si>
  <si>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</si>
  <si>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</si>
  <si>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</si>
  <si>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</si>
  <si>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</si>
  <si>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</si>
  <si>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</si>
  <si>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</si>
  <si>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</si>
  <si>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</si>
  <si>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</si>
  <si>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</si>
  <si>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</si>
  <si>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</si>
  <si>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</si>
  <si>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</si>
  <si>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</si>
  <si>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</si>
  <si>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</si>
  <si>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</si>
  <si>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</si>
  <si>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</si>
  <si>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</si>
  <si>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</si>
  <si>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</si>
  <si>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</si>
  <si>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</si>
  <si>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</si>
  <si>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</si>
  <si>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</si>
  <si>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</si>
  <si>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</si>
  <si>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</si>
  <si>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</si>
  <si>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</si>
  <si>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</si>
  <si>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</si>
  <si>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</si>
  <si>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</si>
  <si>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</si>
  <si>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</si>
  <si>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</si>
  <si>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</si>
  <si>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</si>
  <si>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</si>
  <si>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</si>
  <si>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</si>
  <si>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</si>
  <si>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</si>
  <si>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</si>
  <si>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</si>
  <si>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</si>
  <si>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</si>
  <si>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</si>
  <si>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</si>
  <si>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</si>
  <si>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</si>
  <si>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</si>
  <si>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</si>
  <si>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</si>
  <si>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</si>
  <si>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</si>
  <si>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</si>
  <si>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</si>
  <si>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</si>
  <si>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</si>
  <si>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</si>
  <si>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</si>
  <si>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</si>
  <si>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</si>
  <si>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</si>
  <si>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</si>
  <si>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</si>
  <si>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</si>
  <si>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</si>
  <si>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</si>
  <si>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</si>
  <si>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</si>
  <si>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</si>
  <si>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</si>
  <si>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</si>
  <si>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</si>
  <si>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</si>
  <si>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</si>
  <si>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</si>
  <si>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</si>
  <si>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</si>
  <si>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</si>
  <si>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</si>
  <si>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</si>
  <si>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</si>
  <si>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</si>
  <si>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</si>
  <si>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</si>
  <si>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</si>
  <si>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</si>
  <si>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</si>
  <si>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</si>
  <si>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</si>
  <si>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</si>
  <si>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</si>
  <si>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</si>
  <si>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</si>
  <si>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</si>
  <si>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</si>
  <si>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</si>
  <si>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</si>
  <si>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</si>
  <si>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</si>
  <si>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</si>
  <si>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</si>
  <si>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</si>
  <si>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</si>
  <si>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</si>
  <si>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</si>
  <si>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</si>
  <si>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</si>
  <si>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</si>
  <si>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</si>
  <si>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</si>
  <si>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</si>
  <si>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</si>
  <si>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</si>
  <si>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</si>
  <si>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</si>
  <si>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</si>
  <si>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</si>
  <si>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</si>
  <si>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</si>
  <si>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</si>
  <si>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</si>
  <si>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</si>
  <si>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</si>
  <si>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</si>
  <si>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</si>
  <si>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</si>
  <si>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</si>
  <si>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</si>
  <si>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</si>
  <si>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</si>
  <si>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</si>
  <si>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</si>
  <si>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</si>
  <si>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</si>
  <si>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</si>
  <si>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</si>
  <si>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</si>
  <si>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</si>
  <si>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</si>
  <si>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</si>
  <si>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</si>
  <si>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</si>
  <si>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</si>
  <si>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</si>
  <si>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</si>
  <si>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</si>
  <si>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</si>
  <si>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</si>
  <si>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</si>
  <si>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</si>
  <si>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</si>
  <si>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</si>
  <si>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</si>
  <si>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</si>
  <si>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</si>
  <si>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</si>
  <si>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</si>
  <si>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</si>
  <si>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</si>
  <si>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</si>
  <si>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</si>
  <si>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</si>
  <si>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</si>
  <si>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</si>
  <si>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</si>
  <si>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</si>
  <si>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</si>
  <si>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</si>
  <si>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</si>
  <si>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</si>
  <si>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</si>
  <si>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</si>
  <si>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</si>
  <si>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</si>
  <si>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</si>
  <si>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</si>
  <si>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</si>
  <si>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</si>
  <si>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</si>
  <si>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</si>
  <si>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</si>
  <si>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</si>
  <si>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</si>
  <si>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</si>
  <si>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</si>
  <si>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</si>
  <si>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</si>
  <si>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</si>
  <si>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</si>
  <si>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</si>
  <si>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</si>
  <si>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</si>
  <si>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</si>
  <si>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</si>
  <si>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</si>
  <si>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</si>
  <si>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</si>
  <si>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</si>
  <si>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</si>
  <si>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</si>
  <si>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</si>
  <si>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</si>
  <si>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</si>
  <si>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</si>
  <si>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</si>
  <si>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</si>
  <si>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</si>
  <si>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</si>
  <si>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</si>
  <si>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</si>
  <si>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</si>
  <si>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</si>
  <si>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</si>
  <si>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</si>
  <si>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</si>
  <si>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</si>
  <si>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</si>
  <si>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</si>
  <si>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</si>
  <si>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</si>
  <si>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</si>
  <si>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</si>
  <si>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</si>
  <si>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</si>
  <si>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</si>
  <si>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</si>
  <si>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</si>
  <si>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</si>
  <si>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</si>
  <si>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</si>
  <si>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</si>
  <si>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</si>
  <si>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</si>
  <si>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</si>
  <si>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</si>
  <si>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</si>
  <si>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</si>
  <si>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</si>
  <si>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</si>
  <si>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</si>
  <si>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</si>
  <si>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</si>
  <si>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</si>
  <si>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</si>
  <si>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</si>
  <si>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</si>
  <si>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</si>
  <si>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</si>
  <si>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</si>
  <si>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</si>
  <si>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</si>
  <si>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</si>
  <si>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</si>
  <si>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</si>
  <si>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</si>
  <si>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</si>
  <si>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</si>
  <si>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</si>
  <si>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</si>
  <si>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</si>
  <si>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</si>
  <si>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</si>
  <si>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</si>
  <si>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</si>
  <si>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</si>
  <si>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</si>
  <si>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</si>
  <si>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</si>
  <si>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</si>
  <si>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</si>
  <si>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</si>
  <si>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</si>
  <si>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</si>
  <si>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</si>
  <si>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</si>
  <si>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</si>
  <si>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</si>
  <si>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</si>
  <si>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</si>
  <si>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</si>
  <si>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</si>
  <si>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</si>
  <si>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</si>
  <si>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</si>
  <si>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</si>
  <si>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</si>
  <si>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</si>
  <si>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</si>
  <si>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</si>
  <si>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</si>
  <si>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</si>
  <si>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</si>
  <si>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</si>
  <si>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</si>
  <si>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</si>
  <si>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</si>
  <si>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</si>
  <si>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</si>
  <si>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</si>
  <si>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</si>
  <si>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</si>
  <si>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</si>
  <si>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</si>
  <si>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</si>
  <si>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</si>
  <si>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</si>
  <si>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</si>
  <si>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</si>
  <si>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</si>
  <si>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</si>
  <si>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</si>
  <si>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</si>
  <si>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</si>
  <si>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</si>
  <si>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</si>
  <si>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</si>
  <si>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</si>
  <si>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</si>
  <si>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</si>
  <si>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</si>
  <si>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</si>
  <si>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</si>
  <si>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</si>
  <si>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</si>
  <si>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</si>
  <si>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</si>
  <si>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</si>
  <si>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</si>
  <si>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</si>
  <si>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</si>
  <si>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</si>
  <si>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</si>
  <si>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</si>
  <si>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</si>
  <si>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</si>
  <si>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</si>
  <si>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</si>
  <si>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</si>
  <si>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</si>
  <si>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</si>
  <si>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</si>
  <si>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</si>
  <si>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</si>
  <si>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</si>
  <si>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</si>
  <si>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</si>
  <si>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</si>
  <si>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</si>
  <si>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</si>
  <si>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</si>
  <si>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</si>
  <si>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</si>
  <si>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</si>
  <si>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</si>
  <si>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</si>
  <si>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</si>
  <si>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</si>
  <si>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</si>
  <si>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</si>
  <si>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</si>
  <si>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</si>
  <si>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</si>
  <si>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</si>
  <si>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</si>
  <si>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</si>
  <si>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</si>
  <si>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</si>
  <si>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</si>
  <si>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</si>
  <si>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</si>
  <si>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</si>
  <si>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</si>
  <si>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</si>
  <si>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</si>
  <si>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</si>
  <si>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</si>
  <si>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</si>
  <si>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</si>
  <si>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</si>
  <si>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</si>
  <si>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</si>
  <si>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</si>
  <si>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</si>
  <si>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</si>
  <si>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</si>
  <si>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</si>
  <si>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</si>
  <si>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</si>
  <si>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</si>
  <si>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</si>
  <si>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</si>
  <si>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</si>
  <si>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</si>
  <si>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</si>
  <si>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</si>
  <si>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</si>
  <si>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</si>
  <si>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</si>
  <si>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</si>
  <si>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</si>
  <si>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</si>
  <si>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</si>
  <si>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</si>
  <si>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</si>
  <si>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</si>
  <si>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</si>
  <si>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</si>
  <si>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</si>
  <si>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</si>
  <si>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</si>
  <si>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</si>
  <si>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</si>
  <si>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</si>
  <si>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</si>
  <si>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</si>
  <si>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</si>
  <si>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</si>
  <si>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</si>
  <si>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</si>
  <si>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</si>
  <si>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</si>
  <si>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</si>
  <si>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</si>
  <si>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</si>
  <si>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</si>
  <si>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</si>
  <si>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</si>
  <si>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</si>
  <si>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</si>
  <si>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</si>
  <si>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</si>
  <si>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</si>
  <si>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</si>
  <si>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</si>
  <si>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</si>
  <si>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</si>
  <si>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</si>
  <si>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</si>
  <si>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</si>
  <si>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</si>
  <si>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</si>
  <si>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</si>
  <si>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</si>
  <si>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</si>
  <si>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</si>
  <si>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</si>
  <si>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</si>
  <si>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</si>
  <si>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</si>
  <si>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</si>
  <si>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</si>
  <si>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</si>
  <si>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</si>
  <si>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</si>
  <si>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</si>
  <si>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</si>
  <si>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</si>
  <si>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</si>
  <si>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</si>
  <si>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</si>
  <si>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</si>
  <si>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</si>
  <si>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</si>
  <si>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</si>
  <si>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</si>
  <si>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</si>
  <si>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</si>
  <si>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</si>
  <si>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</si>
  <si>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</si>
  <si>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</si>
  <si>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</si>
  <si>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</si>
  <si>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</si>
  <si>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</si>
  <si>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</si>
  <si>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</si>
  <si>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</si>
  <si>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</si>
  <si>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</si>
  <si>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</si>
  <si>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</si>
  <si>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</si>
  <si>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</si>
  <si>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</si>
  <si>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</si>
  <si>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</si>
  <si>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</si>
  <si>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</si>
  <si>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</si>
  <si>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</si>
  <si>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</si>
  <si>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</si>
  <si>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</si>
  <si>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</si>
  <si>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</si>
  <si>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</si>
  <si>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</si>
  <si>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</si>
  <si>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</si>
  <si>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</si>
  <si>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</si>
  <si>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</si>
  <si>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</si>
  <si>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</si>
  <si>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</si>
  <si>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</si>
  <si>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</si>
  <si>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</si>
  <si>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</si>
  <si>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</si>
  <si>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</si>
  <si>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</si>
  <si>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</si>
  <si>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</si>
  <si>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</si>
  <si>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</si>
  <si>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</si>
  <si>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</si>
  <si>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</si>
  <si>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</si>
  <si>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</si>
  <si>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</si>
  <si>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</si>
  <si>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</si>
  <si>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</si>
  <si>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</si>
  <si>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</si>
  <si>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</si>
  <si>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</si>
  <si>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</si>
  <si>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</si>
  <si>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</si>
  <si>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</si>
  <si>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</si>
  <si>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</si>
  <si>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</si>
  <si>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</si>
  <si>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</si>
  <si>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</si>
  <si>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</si>
  <si>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</si>
  <si>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</si>
  <si>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</si>
  <si>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</si>
  <si>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</si>
  <si>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</si>
  <si>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</si>
  <si>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</si>
  <si>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</si>
  <si>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</si>
  <si>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</si>
  <si>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</si>
  <si>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</si>
  <si>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</si>
  <si>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</si>
  <si>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</si>
  <si>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</si>
  <si>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</si>
  <si>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</si>
  <si>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</si>
  <si>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</si>
  <si>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</si>
  <si>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</si>
  <si>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</si>
  <si>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</si>
  <si>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</si>
  <si>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</si>
  <si>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</si>
  <si>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</si>
  <si>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</si>
  <si>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</si>
  <si>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</si>
  <si>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</si>
  <si>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</si>
  <si>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</si>
  <si>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</si>
  <si>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</si>
  <si>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</si>
  <si>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</si>
  <si>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</si>
  <si>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</si>
  <si>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</si>
  <si>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</si>
  <si>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</si>
  <si>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</si>
  <si>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</si>
  <si>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</si>
  <si>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</si>
  <si>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</si>
  <si>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</si>
  <si>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</si>
  <si>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</si>
  <si>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</si>
  <si>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</si>
  <si>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</si>
  <si>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</si>
  <si>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</si>
  <si>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</si>
  <si>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</si>
  <si>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</si>
  <si>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</si>
  <si>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</si>
  <si>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</si>
  <si>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</si>
  <si>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</si>
  <si>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</si>
  <si>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</si>
  <si>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</si>
  <si>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</si>
  <si>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</si>
  <si>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</si>
  <si>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</si>
  <si>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</si>
  <si>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</si>
  <si>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</si>
  <si>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</si>
  <si>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</si>
  <si>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</si>
  <si>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</si>
  <si>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</si>
  <si>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</si>
  <si>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</si>
  <si>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</si>
  <si>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</si>
  <si>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</si>
  <si>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</si>
  <si>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</si>
  <si>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</si>
  <si>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</si>
  <si>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</si>
  <si>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</si>
  <si>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</si>
  <si>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</si>
  <si>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</si>
  <si>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</si>
  <si>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</si>
  <si>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</si>
  <si>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</si>
  <si>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</si>
  <si>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</si>
  <si>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</si>
  <si>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</si>
  <si>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</si>
  <si>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</si>
  <si>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</si>
  <si>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</si>
  <si>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</si>
  <si>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</si>
  <si>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</si>
  <si>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</si>
  <si>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</si>
  <si>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</si>
  <si>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</si>
  <si>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</si>
  <si>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</si>
  <si>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</si>
  <si>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</si>
  <si>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</si>
  <si>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</si>
  <si>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</si>
  <si>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</si>
  <si>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</si>
  <si>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</si>
  <si>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</si>
  <si>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</si>
  <si>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</si>
  <si>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</si>
  <si>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</si>
  <si>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</si>
  <si>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</si>
  <si>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</si>
  <si>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</si>
  <si>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</si>
  <si>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</si>
  <si>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</si>
  <si>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</si>
  <si>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</si>
  <si>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</si>
  <si>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</si>
  <si>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</si>
  <si>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</si>
  <si>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</si>
  <si>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</si>
  <si>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</si>
  <si>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</si>
  <si>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</si>
  <si>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</si>
  <si>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</si>
  <si>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</si>
  <si>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</si>
  <si>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</si>
  <si>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</si>
  <si>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</si>
  <si>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</si>
  <si>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</si>
  <si>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</si>
  <si>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</si>
  <si>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</si>
  <si>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</si>
  <si>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</si>
  <si>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</si>
  <si>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</si>
  <si>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</si>
  <si>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</si>
  <si>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</si>
  <si>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</si>
  <si>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</si>
  <si>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</si>
  <si>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</si>
  <si>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</si>
  <si>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</si>
  <si>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</si>
  <si>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</si>
  <si>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</si>
  <si>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</si>
  <si>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</si>
  <si>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</si>
  <si>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</si>
  <si>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</si>
  <si>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</si>
  <si>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</si>
  <si>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</si>
  <si>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</si>
  <si>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</si>
  <si>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</si>
  <si>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</si>
  <si>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</si>
  <si>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</si>
  <si>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</si>
  <si>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</si>
  <si>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</si>
  <si>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</si>
  <si>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</si>
  <si>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</si>
  <si>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</si>
  <si>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</si>
  <si>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</si>
  <si>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</si>
  <si>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</si>
  <si>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</si>
  <si>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</si>
  <si>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</si>
  <si>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</si>
  <si>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</si>
  <si>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</si>
  <si>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</si>
  <si>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</si>
  <si>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</si>
  <si>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</si>
  <si>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</si>
  <si>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</si>
  <si>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</si>
  <si>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</si>
  <si>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</si>
  <si>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</si>
  <si>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</si>
  <si>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</si>
  <si>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</si>
  <si>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</si>
  <si>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</si>
  <si>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</si>
  <si>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</si>
  <si>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</si>
  <si>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</si>
  <si>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</si>
  <si>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</si>
  <si>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</si>
  <si>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</si>
  <si>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</si>
  <si>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</si>
  <si>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</si>
  <si>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</si>
  <si>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</si>
  <si>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</si>
  <si>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</si>
  <si>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</si>
  <si>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</si>
  <si>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</si>
  <si>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</si>
  <si>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</si>
  <si>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</si>
  <si>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</si>
  <si>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</si>
  <si>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</si>
  <si>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</si>
  <si>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</si>
  <si>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</si>
  <si>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</si>
  <si>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</si>
  <si>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</si>
  <si>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</si>
  <si>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</si>
  <si>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</si>
  <si>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</si>
  <si>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</si>
  <si>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</si>
  <si>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</si>
  <si>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</si>
  <si>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</si>
  <si>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</si>
  <si>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</si>
  <si>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</si>
  <si>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</si>
  <si>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</si>
  <si>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</si>
  <si>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</si>
  <si>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</si>
  <si>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</si>
  <si>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</si>
  <si>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</si>
  <si>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</si>
  <si>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</si>
  <si>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</si>
  <si>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</si>
  <si>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</si>
  <si>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</si>
  <si>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</si>
  <si>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</si>
  <si>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</si>
  <si>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</si>
  <si>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</si>
  <si>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</si>
  <si>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</si>
  <si>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</si>
  <si>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</si>
  <si>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</si>
  <si>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</si>
  <si>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</si>
  <si>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</si>
  <si>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</si>
  <si>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</si>
  <si>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</si>
  <si>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</si>
  <si>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</si>
  <si>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</si>
  <si>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</si>
  <si>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</si>
  <si>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</si>
  <si>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</si>
  <si>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</si>
  <si>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</si>
  <si>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</si>
  <si>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</si>
  <si>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</si>
  <si>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</si>
  <si>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</si>
  <si>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</si>
  <si>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</si>
  <si>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</si>
  <si>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</si>
  <si>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</si>
  <si>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</si>
  <si>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</si>
  <si>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</si>
  <si>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</si>
  <si>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</si>
  <si>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</si>
  <si>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</si>
  <si>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</si>
  <si>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</si>
  <si>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</si>
  <si>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</si>
  <si>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</si>
  <si>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</si>
  <si>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</si>
  <si>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</si>
  <si>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</si>
  <si>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</si>
  <si>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</si>
  <si>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</si>
  <si>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</si>
  <si>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</si>
  <si>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</si>
  <si>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</si>
  <si>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</si>
  <si>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</si>
  <si>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</si>
  <si>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</si>
  <si>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</si>
  <si>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</si>
  <si>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</si>
  <si>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</si>
  <si>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</si>
  <si>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</si>
  <si>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</si>
  <si>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</si>
  <si>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</si>
  <si>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</si>
  <si>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</si>
  <si>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</si>
  <si>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</si>
  <si>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</si>
  <si>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</si>
  <si>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</si>
  <si>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</si>
  <si>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</si>
  <si>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</si>
  <si>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</si>
  <si>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</si>
  <si>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</si>
  <si>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</si>
  <si>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</si>
  <si>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</si>
  <si>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</si>
  <si>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</si>
  <si>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</si>
  <si>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</si>
  <si>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</si>
  <si>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</si>
  <si>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</si>
  <si>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</si>
  <si>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</si>
  <si>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</si>
  <si>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</si>
  <si>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</si>
  <si>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</si>
  <si>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</si>
  <si>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</si>
  <si>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</si>
  <si>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</si>
  <si>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</si>
  <si>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</si>
  <si>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</si>
  <si>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</si>
  <si>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</si>
  <si>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</si>
  <si>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</si>
  <si>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</si>
  <si>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</si>
  <si>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</si>
  <si>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</si>
  <si>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</si>
  <si>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</si>
  <si>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</si>
  <si>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</si>
  <si>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</si>
  <si>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</si>
  <si>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</si>
  <si>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</si>
  <si>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</si>
  <si>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</si>
  <si>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</si>
  <si>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</si>
  <si>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</si>
  <si>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</si>
  <si>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</si>
  <si>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</si>
  <si>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</si>
  <si>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</si>
  <si>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</si>
  <si>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</si>
  <si>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</si>
  <si>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</si>
  <si>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</si>
  <si>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</si>
  <si>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</si>
  <si>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</si>
  <si>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</si>
  <si>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</si>
  <si>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</si>
  <si>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</si>
  <si>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</si>
  <si>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</si>
  <si>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</si>
  <si>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</si>
  <si>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</si>
  <si>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</si>
  <si>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</si>
  <si>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</si>
  <si>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</si>
  <si>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</si>
  <si>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</si>
  <si>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</si>
  <si>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</si>
  <si>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</si>
  <si>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</si>
  <si>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</si>
  <si>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</si>
  <si>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</si>
  <si>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</si>
  <si>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</si>
  <si>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</si>
  <si>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</si>
  <si>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</si>
  <si>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</si>
  <si>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</si>
  <si>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</si>
  <si>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</si>
  <si>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</si>
  <si>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</si>
  <si>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</si>
  <si>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</si>
  <si>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</si>
  <si>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</si>
  <si>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</si>
  <si>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</si>
  <si>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</si>
  <si>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</si>
  <si>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</si>
  <si>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</si>
  <si>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</si>
  <si>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</si>
  <si>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</si>
  <si>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</si>
  <si>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</si>
  <si>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</si>
  <si>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</si>
  <si>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</si>
  <si>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</si>
  <si>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</si>
  <si>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</si>
  <si>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</si>
  <si>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</si>
  <si>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</si>
  <si>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</si>
  <si>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</si>
  <si>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</si>
  <si>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</si>
  <si>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</si>
  <si>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</si>
  <si>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</si>
  <si>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</si>
  <si>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</si>
  <si>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</si>
  <si>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</si>
  <si>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</si>
  <si>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</si>
  <si>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</si>
  <si>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</si>
  <si>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</si>
  <si>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</si>
  <si>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</si>
  <si>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</si>
  <si>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</si>
  <si>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</si>
  <si>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</si>
  <si>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</si>
  <si>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</si>
  <si>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</si>
  <si>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</si>
  <si>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</si>
  <si>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</si>
  <si>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</si>
  <si>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</si>
  <si>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</si>
  <si>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</si>
  <si>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</si>
  <si>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</si>
  <si>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</si>
  <si>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</si>
  <si>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</si>
  <si>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</si>
  <si>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</si>
  <si>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</si>
  <si>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</si>
  <si>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</si>
  <si>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</si>
  <si>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</si>
  <si>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</si>
  <si>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</si>
  <si>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</si>
  <si>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</si>
  <si>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</si>
  <si>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</si>
  <si>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</si>
  <si>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</si>
  <si>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</si>
  <si>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</si>
  <si>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</si>
  <si>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</si>
  <si>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</si>
  <si>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</si>
  <si>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</si>
  <si>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</si>
  <si>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</si>
  <si>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</si>
  <si>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</si>
  <si>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</si>
  <si>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</si>
  <si>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</si>
  <si>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</si>
  <si>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</si>
  <si>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</si>
  <si>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</si>
  <si>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</si>
  <si>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</si>
  <si>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</si>
  <si>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</si>
  <si>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</si>
  <si>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</si>
  <si>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</si>
  <si>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</si>
  <si>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</si>
  <si>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</si>
  <si>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</si>
  <si>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</si>
  <si>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</si>
  <si>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</si>
  <si>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</si>
  <si>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</si>
  <si>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</si>
  <si>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</si>
  <si>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</si>
  <si>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</si>
  <si>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</si>
  <si>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</si>
  <si>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</si>
  <si>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</si>
  <si>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</si>
  <si>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</si>
  <si>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</si>
  <si>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</si>
  <si>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</si>
  <si>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</si>
  <si>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</si>
  <si>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</si>
  <si>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</si>
  <si>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</si>
  <si>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</si>
  <si>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</si>
  <si>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</si>
  <si>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</si>
  <si>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</si>
  <si>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</si>
  <si>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</si>
  <si>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</si>
  <si>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</si>
  <si>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</si>
  <si>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</si>
  <si>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</si>
  <si>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</si>
  <si>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</si>
  <si>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</si>
  <si>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</si>
  <si>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</si>
  <si>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</si>
  <si>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</si>
  <si>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</si>
  <si>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</si>
  <si>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</si>
  <si>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</si>
  <si>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</si>
  <si>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</si>
  <si>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</si>
  <si>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</si>
  <si>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</si>
  <si>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</si>
  <si>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</si>
  <si>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</si>
  <si>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</si>
  <si>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</si>
  <si>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</si>
  <si>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</si>
  <si>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</si>
  <si>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</si>
  <si>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</si>
  <si>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</si>
  <si>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</si>
  <si>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</si>
  <si>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</si>
  <si>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</si>
  <si>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</si>
  <si>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</si>
  <si>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</si>
  <si>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</si>
  <si>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</si>
  <si>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</si>
  <si>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</si>
  <si>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</si>
  <si>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</si>
  <si>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</si>
  <si>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</si>
  <si>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</si>
  <si>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</si>
  <si>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</si>
  <si>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</si>
  <si>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</si>
  <si>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</si>
  <si>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</si>
  <si>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</si>
  <si>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</si>
  <si>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</si>
  <si>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</si>
  <si>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</si>
  <si>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</si>
  <si>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</si>
  <si>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</si>
  <si>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</si>
  <si>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</si>
  <si>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</si>
  <si>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</si>
  <si>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</si>
  <si>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</si>
  <si>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</si>
  <si>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</si>
  <si>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</si>
  <si>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</si>
  <si>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</si>
  <si>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</si>
  <si>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</si>
  <si>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</si>
  <si>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</si>
  <si>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</si>
  <si>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</si>
  <si>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</si>
  <si>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</si>
  <si>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</si>
  <si>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</si>
  <si>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</si>
  <si>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</si>
  <si>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</si>
  <si>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</si>
  <si>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</si>
  <si>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</si>
  <si>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</si>
  <si>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</si>
  <si>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</si>
  <si>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</si>
  <si>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</si>
  <si>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</si>
  <si>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</si>
  <si>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</si>
  <si>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</si>
  <si>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</si>
  <si>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</si>
  <si>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</si>
  <si>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</si>
  <si>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</si>
  <si>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</si>
  <si>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</si>
  <si>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</si>
  <si>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</si>
  <si>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</si>
  <si>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</si>
  <si>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</si>
  <si>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</si>
  <si>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</si>
  <si>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</si>
  <si>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</si>
  <si>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</si>
  <si>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</si>
  <si>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</si>
  <si>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</si>
  <si>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</si>
  <si>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</si>
  <si>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</si>
  <si>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</si>
  <si>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</si>
  <si>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</si>
  <si>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</si>
  <si>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</si>
  <si>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</si>
  <si>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</si>
  <si>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</si>
  <si>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</si>
  <si>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</si>
  <si>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</si>
  <si>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</si>
  <si>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</si>
  <si>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</si>
  <si>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</si>
  <si>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</si>
  <si>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</si>
  <si>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</si>
  <si>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</si>
  <si>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</si>
  <si>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</si>
  <si>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</si>
  <si>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</si>
  <si>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</si>
  <si>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</si>
  <si>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</si>
  <si>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</si>
  <si>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</si>
  <si>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</si>
  <si>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</si>
  <si>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</si>
  <si>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</si>
  <si>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</si>
  <si>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</si>
  <si>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</si>
  <si>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</si>
  <si>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</si>
  <si>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</si>
  <si>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</si>
  <si>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</si>
  <si>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</si>
  <si>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</si>
  <si>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</si>
  <si>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</si>
  <si>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</si>
  <si>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</si>
  <si>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</si>
  <si>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</si>
  <si>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</si>
  <si>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</si>
  <si>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</si>
  <si>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</si>
  <si>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</si>
  <si>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</si>
  <si>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</si>
  <si>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</si>
  <si>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</si>
  <si>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</si>
  <si>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</si>
  <si>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</si>
  <si>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</si>
  <si>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</si>
  <si>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</si>
  <si>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</si>
  <si>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</si>
  <si>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</si>
  <si>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</si>
  <si>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</si>
  <si>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</si>
  <si>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</si>
  <si>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</si>
  <si>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</si>
  <si>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</si>
  <si>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</si>
  <si>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</si>
  <si>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</si>
  <si>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</si>
  <si>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</si>
  <si>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</si>
  <si>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</si>
  <si>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</si>
  <si>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</si>
  <si>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</si>
  <si>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</si>
  <si>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</si>
  <si>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</si>
  <si>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</si>
  <si>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</si>
  <si>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</si>
  <si>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</si>
  <si>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</si>
  <si>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</si>
  <si>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</si>
  <si>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</si>
  <si>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</si>
  <si>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</si>
  <si>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</si>
  <si>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</si>
  <si>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</si>
  <si>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</si>
  <si>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</si>
  <si>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</si>
  <si>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</si>
  <si>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</si>
  <si>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</si>
  <si>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</si>
  <si>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</si>
  <si>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</si>
  <si>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</si>
  <si>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</si>
  <si>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</si>
  <si>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</si>
  <si>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</si>
  <si>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</si>
  <si>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</si>
  <si>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</si>
  <si>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</si>
  <si>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</si>
  <si>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</si>
  <si>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</si>
  <si>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</si>
  <si>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</si>
  <si>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</si>
  <si>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</si>
  <si>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</si>
  <si>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</si>
  <si>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</si>
  <si>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</si>
  <si>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</si>
  <si>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</si>
  <si>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</si>
  <si>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</si>
  <si>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</si>
  <si>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</si>
  <si>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</si>
  <si>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</si>
  <si>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</si>
  <si>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</si>
  <si>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</si>
  <si>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</si>
  <si>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</si>
  <si>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</si>
  <si>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</si>
  <si>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</si>
  <si>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</si>
  <si>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</si>
  <si>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</si>
  <si>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</si>
  <si>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</si>
  <si>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</si>
  <si>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</si>
  <si>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</si>
  <si>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</si>
  <si>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</si>
  <si>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</si>
  <si>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</si>
  <si>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</si>
  <si>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</si>
  <si>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</si>
  <si>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</si>
  <si>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</si>
  <si>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</si>
  <si>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</si>
  <si>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</si>
  <si>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</si>
  <si>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</si>
  <si>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</si>
  <si>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</si>
  <si>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</si>
  <si>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</si>
  <si>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</si>
  <si>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</si>
  <si>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</si>
  <si>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</si>
  <si>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</si>
  <si>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</si>
  <si>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</si>
  <si>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</si>
  <si>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</si>
  <si>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</si>
  <si>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</si>
  <si>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</si>
  <si>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</si>
  <si>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</si>
  <si>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</si>
  <si>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</si>
  <si>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</si>
  <si>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</si>
  <si>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</si>
  <si>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</si>
  <si>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</si>
  <si>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</si>
  <si>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</si>
  <si>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</si>
  <si>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</si>
  <si>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</si>
  <si>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</si>
  <si>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</si>
  <si>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</si>
  <si>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</si>
  <si>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</si>
  <si>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</si>
  <si>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</si>
  <si>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</si>
  <si>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</si>
  <si>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</si>
  <si>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</si>
  <si>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</si>
  <si>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</si>
  <si>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</si>
  <si>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</si>
  <si>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</si>
  <si>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</si>
  <si>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</si>
  <si>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</si>
  <si>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</si>
  <si>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</si>
  <si>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</si>
  <si>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</si>
  <si>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</si>
  <si>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</si>
  <si>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</si>
  <si>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</si>
  <si>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</si>
  <si>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</si>
  <si>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</si>
  <si>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</si>
  <si>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</si>
  <si>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</si>
  <si>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</si>
  <si>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</si>
  <si>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</si>
  <si>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</si>
  <si>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</si>
  <si>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</si>
  <si>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</si>
  <si>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</si>
  <si>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</si>
  <si>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</si>
  <si>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</si>
  <si>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</si>
  <si>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</si>
  <si>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</si>
  <si>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</si>
  <si>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</si>
  <si>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</si>
  <si>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</si>
  <si>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</si>
  <si>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</si>
  <si>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</si>
  <si>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</si>
  <si>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</si>
  <si>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</si>
  <si>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</si>
  <si>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</si>
  <si>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</si>
  <si>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</si>
  <si>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</si>
  <si>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</si>
  <si>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</si>
  <si>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</si>
  <si>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</si>
  <si>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</si>
  <si>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</si>
  <si>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</si>
  <si>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</si>
  <si>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</si>
  <si>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</si>
  <si>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</si>
  <si>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</si>
  <si>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</si>
  <si>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</si>
  <si>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</si>
  <si>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</si>
  <si>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</si>
  <si>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</si>
  <si>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</si>
  <si>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</si>
  <si>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</si>
  <si>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</si>
  <si>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</si>
  <si>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</si>
  <si>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</si>
  <si>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</si>
  <si>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</si>
  <si>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</si>
  <si>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</si>
  <si>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</si>
  <si>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</si>
  <si>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</si>
  <si>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</si>
  <si>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</si>
  <si>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</si>
  <si>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</si>
  <si>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</si>
  <si>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</si>
  <si>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</si>
  <si>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</si>
  <si>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</si>
  <si>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</si>
  <si>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</si>
  <si>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</si>
  <si>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</si>
  <si>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</si>
  <si>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</si>
  <si>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</si>
  <si>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</si>
  <si>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</si>
  <si>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</si>
  <si>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</si>
  <si>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</si>
  <si>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</si>
  <si>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</si>
  <si>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</si>
  <si>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</si>
  <si>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</si>
  <si>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</si>
  <si>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</si>
  <si>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</si>
  <si>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</si>
  <si>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</si>
  <si>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</si>
  <si>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</si>
  <si>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</si>
  <si>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</si>
  <si>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</si>
  <si>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</si>
  <si>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</si>
  <si>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</si>
  <si>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</si>
  <si>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</si>
  <si>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</si>
  <si>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</si>
  <si>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</si>
  <si>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</si>
  <si>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</si>
  <si>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</si>
  <si>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</si>
  <si>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</si>
  <si>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</si>
  <si>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</si>
  <si>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</si>
  <si>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</si>
  <si>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</si>
  <si>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</si>
  <si>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</si>
  <si>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</si>
  <si>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</si>
  <si>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</si>
  <si>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</si>
  <si>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</si>
  <si>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</si>
  <si>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</si>
  <si>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</si>
  <si>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</si>
  <si>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</si>
  <si>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</si>
  <si>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</si>
  <si>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</si>
  <si>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</si>
  <si>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</si>
  <si>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</si>
  <si>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</si>
  <si>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</si>
  <si>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</si>
  <si>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</si>
  <si>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</si>
  <si>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</si>
  <si>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</si>
  <si>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</si>
  <si>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</si>
  <si>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</si>
  <si>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</si>
  <si>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</si>
  <si>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</si>
  <si>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</si>
  <si>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</si>
  <si>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</si>
  <si>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</si>
  <si>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</si>
  <si>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</si>
  <si>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</si>
  <si>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</si>
  <si>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</si>
  <si>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</si>
  <si>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</si>
  <si>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</si>
  <si>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</si>
  <si>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</si>
  <si>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</si>
  <si>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</si>
  <si>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</si>
  <si>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</si>
  <si>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</si>
  <si>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</si>
  <si>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</si>
  <si>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</si>
  <si>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</si>
  <si>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</si>
  <si>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</si>
  <si>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</si>
  <si>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</si>
  <si>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</si>
  <si>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</si>
  <si>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</si>
  <si>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</si>
  <si>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</si>
  <si>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</si>
  <si>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</si>
  <si>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</si>
  <si>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</si>
  <si>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</si>
  <si>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</si>
  <si>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</si>
  <si>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</si>
  <si>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</si>
  <si>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</si>
  <si>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</si>
  <si>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</si>
  <si>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</si>
  <si>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</si>
  <si>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</si>
  <si>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</si>
  <si>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</si>
  <si>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</si>
  <si>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</si>
  <si>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</si>
  <si>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</si>
  <si>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</si>
  <si>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</si>
  <si>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</si>
  <si>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</si>
  <si>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</si>
  <si>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</si>
  <si>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</si>
  <si>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</si>
  <si>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</si>
  <si>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</si>
  <si>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</si>
  <si>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</si>
  <si>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</si>
  <si>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</si>
  <si>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</si>
  <si>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</si>
  <si>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</si>
  <si>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</si>
  <si>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</si>
  <si>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</si>
  <si>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</si>
  <si>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</si>
  <si>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</si>
  <si>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</si>
  <si>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</si>
  <si>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</si>
  <si>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</si>
  <si>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</si>
  <si>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</si>
  <si>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</si>
  <si>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</si>
  <si>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</si>
  <si>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</si>
  <si>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</si>
  <si>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</si>
  <si>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</si>
  <si>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</si>
  <si>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</si>
  <si>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</si>
  <si>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</si>
  <si>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</si>
  <si>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</si>
  <si>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</si>
  <si>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</si>
  <si>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</si>
  <si>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</si>
  <si>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</si>
  <si>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</si>
  <si>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</si>
  <si>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</si>
  <si>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</si>
  <si>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</si>
  <si>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</si>
  <si>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</si>
  <si>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</si>
  <si>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</si>
  <si>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</si>
  <si>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</si>
  <si>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</si>
  <si>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</si>
  <si>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</si>
  <si>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</si>
  <si>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</si>
  <si>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</si>
  <si>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</si>
  <si>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</si>
  <si>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</si>
  <si>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</si>
  <si>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</si>
  <si>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</si>
  <si>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</si>
  <si>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</si>
  <si>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</si>
  <si>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</si>
  <si>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</si>
  <si>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</si>
  <si>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</si>
  <si>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</si>
  <si>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</si>
  <si>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</si>
  <si>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</si>
  <si>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</si>
  <si>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</si>
  <si>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</si>
  <si>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</si>
  <si>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</si>
  <si>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</si>
  <si>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</si>
  <si>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</si>
  <si>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</si>
  <si>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</si>
  <si>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</si>
  <si>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</si>
  <si>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</si>
  <si>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</si>
  <si>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</si>
  <si>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</si>
  <si>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</si>
  <si>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</si>
  <si>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</si>
  <si>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</si>
  <si>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</si>
  <si>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</si>
  <si>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</si>
  <si>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</si>
  <si>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</si>
  <si>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</si>
  <si>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</si>
  <si>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</si>
  <si>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</si>
  <si>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</si>
  <si>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</si>
  <si>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</si>
  <si>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</si>
  <si>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</si>
  <si>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</si>
  <si>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</si>
  <si>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</si>
  <si>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</si>
  <si>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</si>
  <si>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</si>
  <si>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</si>
  <si>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</si>
  <si>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</si>
  <si>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</si>
  <si>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</si>
  <si>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</si>
  <si>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</si>
  <si>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</si>
  <si>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</si>
  <si>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</si>
  <si>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</si>
  <si>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</si>
  <si>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</si>
  <si>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</si>
  <si>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</si>
  <si>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</si>
  <si>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</si>
  <si>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</si>
  <si>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</si>
  <si>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</si>
  <si>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</si>
  <si>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</si>
  <si>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</si>
  <si>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</si>
  <si>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</si>
  <si>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</si>
  <si>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</si>
  <si>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</si>
  <si>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</si>
  <si>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</si>
  <si>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</si>
  <si>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</si>
  <si>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</si>
  <si>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</si>
  <si>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</si>
  <si>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</si>
  <si>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</si>
  <si>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</si>
  <si>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</si>
  <si>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</si>
  <si>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</si>
  <si>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</si>
  <si>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</si>
  <si>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</si>
  <si>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</si>
  <si>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</si>
  <si>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</si>
  <si>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</si>
  <si>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</si>
  <si>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</si>
  <si>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</si>
  <si>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</si>
  <si>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</si>
  <si>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</si>
  <si>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</si>
  <si>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</si>
  <si>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</si>
  <si>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</si>
  <si>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</si>
  <si>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</si>
  <si>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</si>
  <si>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</si>
  <si>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</si>
  <si>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</si>
  <si>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</si>
  <si>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</si>
  <si>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</si>
  <si>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</si>
  <si>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</si>
  <si>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</si>
  <si>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</si>
  <si>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</si>
  <si>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</si>
  <si>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</si>
  <si>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</si>
  <si>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</si>
  <si>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</si>
  <si>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</si>
  <si>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</si>
  <si>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</si>
  <si>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</si>
  <si>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</si>
  <si>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</si>
  <si>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</si>
  <si>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</si>
  <si>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</si>
  <si>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</si>
  <si>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</si>
  <si>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</si>
  <si>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</si>
  <si>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</si>
  <si>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</si>
  <si>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</si>
  <si>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</si>
  <si>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</si>
  <si>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</si>
  <si>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</si>
  <si>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</si>
  <si>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</si>
  <si>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</si>
  <si>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</si>
  <si>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</si>
  <si>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</si>
  <si>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</si>
  <si>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</si>
  <si>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</si>
  <si>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</si>
  <si>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</si>
  <si>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</si>
  <si>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</si>
  <si>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</si>
  <si>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</si>
  <si>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</si>
  <si>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</si>
  <si>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</si>
  <si>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</si>
  <si>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</si>
  <si>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</si>
  <si>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</si>
  <si>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</si>
  <si>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</si>
  <si>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</si>
  <si>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</si>
  <si>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</si>
  <si>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</si>
  <si>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</si>
  <si>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</si>
  <si>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</si>
  <si>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</si>
  <si>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</si>
  <si>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</si>
  <si>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</si>
  <si>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</si>
  <si>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</si>
  <si>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</si>
  <si>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</si>
  <si>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</si>
  <si>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</si>
  <si>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</si>
  <si>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</si>
  <si>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</si>
  <si>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</si>
  <si>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</si>
  <si>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</si>
  <si>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</si>
  <si>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</si>
  <si>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</si>
  <si>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</si>
  <si>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</si>
  <si>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</si>
  <si>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</si>
  <si>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</si>
  <si>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</si>
  <si>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</si>
  <si>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</si>
  <si>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</si>
  <si>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</si>
  <si>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</si>
  <si>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</si>
  <si>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</si>
  <si>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</si>
  <si>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</si>
  <si>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</si>
  <si>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</si>
  <si>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</si>
  <si>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</si>
  <si>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</si>
  <si>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</si>
  <si>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</si>
  <si>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</si>
  <si>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</si>
  <si>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</si>
  <si>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</si>
  <si>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</si>
  <si>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</si>
  <si>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</si>
  <si>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</si>
  <si>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</si>
  <si>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</si>
  <si>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</si>
  <si>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</si>
  <si>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</si>
  <si>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</si>
  <si>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</si>
  <si>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</si>
  <si>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</si>
  <si>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</si>
  <si>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</si>
  <si>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</si>
  <si>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</si>
  <si>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</si>
  <si>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</si>
  <si>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</si>
  <si>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</si>
  <si>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</si>
  <si>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</si>
  <si>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</si>
  <si>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</si>
  <si>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</si>
  <si>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</si>
  <si>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</si>
  <si>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</si>
  <si>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</si>
  <si>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</si>
  <si>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</si>
  <si>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</si>
  <si>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</si>
  <si>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</si>
  <si>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</si>
  <si>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</si>
  <si>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</si>
  <si>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</si>
  <si>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</si>
  <si>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</si>
  <si>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</si>
  <si>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</si>
  <si>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</si>
  <si>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</si>
  <si>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</si>
  <si>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</si>
  <si>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</si>
  <si>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</si>
  <si>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</si>
  <si>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</si>
  <si>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</si>
  <si>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</si>
  <si>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</si>
  <si>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</si>
  <si>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</si>
  <si>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</si>
  <si>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</si>
  <si>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</si>
  <si>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</si>
  <si>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</si>
  <si>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</si>
  <si>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</si>
  <si>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</si>
  <si>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</si>
  <si>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</si>
  <si>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</si>
  <si>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</si>
  <si>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</si>
  <si>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</si>
  <si>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</si>
  <si>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</si>
  <si>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</si>
  <si>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</si>
  <si>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</si>
  <si>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</si>
  <si>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</si>
  <si>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</si>
  <si>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</si>
  <si>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</si>
  <si>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</si>
  <si>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</si>
  <si>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</si>
  <si>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</si>
  <si>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</si>
  <si>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</si>
  <si>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</si>
  <si>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</si>
  <si>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</si>
  <si>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</si>
  <si>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</si>
  <si>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</si>
  <si>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</si>
  <si>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</si>
  <si>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</si>
  <si>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</si>
  <si>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</si>
  <si>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</si>
  <si>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</si>
  <si>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</si>
  <si>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</si>
  <si>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</si>
  <si>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</si>
  <si>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</si>
  <si>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</si>
  <si>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</si>
  <si>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</si>
  <si>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</si>
  <si>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</si>
  <si>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</si>
  <si>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</si>
  <si>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</si>
  <si>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</si>
  <si>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</si>
  <si>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</si>
  <si>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</si>
  <si>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</si>
  <si>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</si>
  <si>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</si>
  <si>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</si>
  <si>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</si>
  <si>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</si>
  <si>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</si>
  <si>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</si>
  <si>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</si>
  <si>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</si>
  <si>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</si>
  <si>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</si>
  <si>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</si>
  <si>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</si>
  <si>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</si>
  <si>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</si>
  <si>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</si>
  <si>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</si>
  <si>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</si>
  <si>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</si>
  <si>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</si>
  <si>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</si>
  <si>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</si>
  <si>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</si>
  <si>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</si>
  <si>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</si>
  <si>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</si>
  <si>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</si>
  <si>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</si>
  <si>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</si>
  <si>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</si>
  <si>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</si>
  <si>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</si>
  <si>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</si>
  <si>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</si>
  <si>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</si>
  <si>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</si>
  <si>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</si>
  <si>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</si>
  <si>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</si>
  <si>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</si>
  <si>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</si>
  <si>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</si>
  <si>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</si>
  <si>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</si>
  <si>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</si>
  <si>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</si>
  <si>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</si>
  <si>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</si>
  <si>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</si>
  <si>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</si>
  <si>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</si>
  <si>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</si>
  <si>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</si>
  <si>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</si>
  <si>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</si>
  <si>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</si>
  <si>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</si>
  <si>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</si>
  <si>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</si>
  <si>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</si>
  <si>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</si>
  <si>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</si>
  <si>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</si>
  <si>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</si>
  <si>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</si>
  <si>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</si>
  <si>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</si>
  <si>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</si>
  <si>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</si>
  <si>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</si>
  <si>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</si>
  <si>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</si>
  <si>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</si>
  <si>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</si>
  <si>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</si>
  <si>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</si>
  <si>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</si>
  <si>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</si>
  <si>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</si>
  <si>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</si>
  <si>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</si>
  <si>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</si>
  <si>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</si>
  <si>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</si>
  <si>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</si>
  <si>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</si>
  <si>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</si>
  <si>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</si>
  <si>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</si>
  <si>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</si>
  <si>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</si>
  <si>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</si>
  <si>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</si>
  <si>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</si>
  <si>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</si>
  <si>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</si>
  <si>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</si>
  <si>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</si>
  <si>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</si>
  <si>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</si>
  <si>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</si>
  <si>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</si>
  <si>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</si>
  <si>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</si>
  <si>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</si>
  <si>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</si>
  <si>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</si>
  <si>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</si>
  <si>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</si>
  <si>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</si>
  <si>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</si>
  <si>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</si>
  <si>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</si>
  <si>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</si>
  <si>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</si>
  <si>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</si>
  <si>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</si>
  <si>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</si>
  <si>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</si>
  <si>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</si>
  <si>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</si>
  <si>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</si>
  <si>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</si>
  <si>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</si>
  <si>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</si>
  <si>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</si>
  <si>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</si>
  <si>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</si>
  <si>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</si>
  <si>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</si>
  <si>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</si>
  <si>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</si>
  <si>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</si>
  <si>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</si>
  <si>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</si>
  <si>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</si>
  <si>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</si>
  <si>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</si>
  <si>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</si>
  <si>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</si>
  <si>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</si>
  <si>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</si>
  <si>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</si>
  <si>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</si>
  <si>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</si>
  <si>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</si>
  <si>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</si>
  <si>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</si>
  <si>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</si>
  <si>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</si>
  <si>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</si>
  <si>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</si>
  <si>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</si>
  <si>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</si>
  <si>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</si>
  <si>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</si>
  <si>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</si>
  <si>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</si>
  <si>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</si>
  <si>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</si>
  <si>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</si>
  <si>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</si>
  <si>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</si>
  <si>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</si>
  <si>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</si>
  <si>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</si>
  <si>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</si>
  <si>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</si>
  <si>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</si>
  <si>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</si>
  <si>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</si>
  <si>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</si>
  <si>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</si>
  <si>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</si>
  <si>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</si>
  <si>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</si>
  <si>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</si>
  <si>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</si>
  <si>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</si>
  <si>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</si>
  <si>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</si>
  <si>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</si>
  <si>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</si>
  <si>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</si>
  <si>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</si>
  <si>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</si>
  <si>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</si>
  <si>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</si>
  <si>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</si>
  <si>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</si>
  <si>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</si>
  <si>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</si>
  <si>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</si>
  <si>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</si>
  <si>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</si>
  <si>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</si>
  <si>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</si>
  <si>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</si>
  <si>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</si>
  <si>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</si>
  <si>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</si>
  <si>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</si>
  <si>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</si>
  <si>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</si>
  <si>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</si>
  <si>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</si>
  <si>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</si>
  <si>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</si>
  <si>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</si>
  <si>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</si>
  <si>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</si>
  <si>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</si>
  <si>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</si>
  <si>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</si>
  <si>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</si>
  <si>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</si>
  <si>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</si>
  <si>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</si>
  <si>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</si>
  <si>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</si>
  <si>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</si>
  <si>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</si>
  <si>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</si>
  <si>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</si>
  <si>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</si>
  <si>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</si>
  <si>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</si>
  <si>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</si>
  <si>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</si>
  <si>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</si>
  <si>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</si>
  <si>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</si>
  <si>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</si>
  <si>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</si>
  <si>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</si>
  <si>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</si>
  <si>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</si>
  <si>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</si>
  <si>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</si>
  <si>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</si>
  <si>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</si>
  <si>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</si>
  <si>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</si>
  <si>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</si>
  <si>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</si>
  <si>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</si>
  <si>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</si>
  <si>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</si>
  <si>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</si>
  <si>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</si>
  <si>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</si>
  <si>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</si>
  <si>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</si>
  <si>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</si>
  <si>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</si>
  <si>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</si>
  <si>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</si>
  <si>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</si>
  <si>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</si>
  <si>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</si>
  <si>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</si>
  <si>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</si>
  <si>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</si>
  <si>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</si>
  <si>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</si>
  <si>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</si>
  <si>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</si>
  <si>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</si>
  <si>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</si>
  <si>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</si>
  <si>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</si>
  <si>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</si>
  <si>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</si>
  <si>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</si>
  <si>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</si>
  <si>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</si>
  <si>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</si>
  <si>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</si>
  <si>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</si>
  <si>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</si>
  <si>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</si>
  <si>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</si>
  <si>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</si>
  <si>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</si>
  <si>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</si>
  <si>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</si>
  <si>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</si>
  <si>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</si>
  <si>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</si>
  <si>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</si>
  <si>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</si>
  <si>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</si>
  <si>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</si>
  <si>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</si>
  <si>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</si>
  <si>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</si>
  <si>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</si>
  <si>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</si>
  <si>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</si>
  <si>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</si>
  <si>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</si>
  <si>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</si>
  <si>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</si>
  <si>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</si>
  <si>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</si>
  <si>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</si>
  <si>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</si>
  <si>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</si>
  <si>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</si>
  <si>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</si>
  <si>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</si>
  <si>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</si>
  <si>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</si>
  <si>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</si>
  <si>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</si>
  <si>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</si>
  <si>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</si>
  <si>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</si>
  <si>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</si>
  <si>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</si>
  <si>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</si>
  <si>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</si>
  <si>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</si>
  <si>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</si>
  <si>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</si>
  <si>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</si>
  <si>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</si>
  <si>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</si>
  <si>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</si>
  <si>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</si>
  <si>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</si>
  <si>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</si>
  <si>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</si>
  <si>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</si>
  <si>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</si>
  <si>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</si>
  <si>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</si>
  <si>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</si>
  <si>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</si>
  <si>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</si>
  <si>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</si>
  <si>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</si>
  <si>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</si>
  <si>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</si>
  <si>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</si>
  <si>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</si>
  <si>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</si>
  <si>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</si>
  <si>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</si>
  <si>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</si>
  <si>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</si>
  <si>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</si>
  <si>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</si>
  <si>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</si>
  <si>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</si>
  <si>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</si>
  <si>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</si>
  <si>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</si>
  <si>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</si>
  <si>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</si>
  <si>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</si>
  <si>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</si>
  <si>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</si>
  <si>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</si>
  <si>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</si>
  <si>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</si>
  <si>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</si>
  <si>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</si>
  <si>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</si>
  <si>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</si>
  <si>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</si>
  <si>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</si>
  <si>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</si>
  <si>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</si>
  <si>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</si>
  <si>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</si>
  <si>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</si>
  <si>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</si>
  <si>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</si>
  <si>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</si>
  <si>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</si>
  <si>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</si>
  <si>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</si>
  <si>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</si>
  <si>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</si>
  <si>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</si>
  <si>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</si>
  <si>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</si>
  <si>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</si>
  <si>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</si>
  <si>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</si>
  <si>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</si>
  <si>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</si>
  <si>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</si>
  <si>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</si>
  <si>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</si>
  <si>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</si>
  <si>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</si>
  <si>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</si>
  <si>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</si>
  <si>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</si>
  <si>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</si>
  <si>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</si>
  <si>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</si>
  <si>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</si>
  <si>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</si>
  <si>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</si>
  <si>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</si>
  <si>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</si>
  <si>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</si>
  <si>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</si>
  <si>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</si>
  <si>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</si>
  <si>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</si>
  <si>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</si>
  <si>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</si>
  <si>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</si>
  <si>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</si>
  <si>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</si>
  <si>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</si>
  <si>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</si>
  <si>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</si>
  <si>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</si>
  <si>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</si>
  <si>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</si>
  <si>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</si>
  <si>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</si>
  <si>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</si>
  <si>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</si>
  <si>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</si>
  <si>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</si>
  <si>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</si>
  <si>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</si>
  <si>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</si>
  <si>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</si>
  <si>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</si>
  <si>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</si>
  <si>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</si>
  <si>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</si>
  <si>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</si>
  <si>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</si>
  <si>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</si>
  <si>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</si>
  <si>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</si>
  <si>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</si>
  <si>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</si>
  <si>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</si>
  <si>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</si>
  <si>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</si>
  <si>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</si>
  <si>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</si>
  <si>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</si>
  <si>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</si>
  <si>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</si>
  <si>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</si>
  <si>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</si>
  <si>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</si>
  <si>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</si>
  <si>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</si>
  <si>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</si>
  <si>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</si>
  <si>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</si>
  <si>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</si>
  <si>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</si>
  <si>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</si>
  <si>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</si>
  <si>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</si>
  <si>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</si>
  <si>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</si>
  <si>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</si>
  <si>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</si>
  <si>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</si>
  <si>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</si>
  <si>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</si>
  <si>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</si>
  <si>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</si>
  <si>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</si>
  <si>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</si>
  <si>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</si>
  <si>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</si>
  <si>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</si>
  <si>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</si>
  <si>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</si>
  <si>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</si>
  <si>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</si>
  <si>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</si>
  <si>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</si>
  <si>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</si>
  <si>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</si>
  <si>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</si>
  <si>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</si>
  <si>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</si>
  <si>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</si>
  <si>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</si>
  <si>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</si>
  <si>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</si>
  <si>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</si>
  <si>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</si>
  <si>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</si>
  <si>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</si>
  <si>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</si>
  <si>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</si>
  <si>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</si>
  <si>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</si>
  <si>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</si>
  <si>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</si>
  <si>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</si>
  <si>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</si>
  <si>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</si>
  <si>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</si>
  <si>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</si>
  <si>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</si>
  <si>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</si>
  <si>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</si>
  <si>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</si>
  <si>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</si>
  <si>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</si>
  <si>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</si>
  <si>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</si>
  <si>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</si>
  <si>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</si>
  <si>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</si>
  <si>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</si>
  <si>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</si>
  <si>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</si>
  <si>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</si>
  <si>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</si>
  <si>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</si>
  <si>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</si>
  <si>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</si>
  <si>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</si>
  <si>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</si>
  <si>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</si>
  <si>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</si>
  <si>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</si>
  <si>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</si>
  <si>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</si>
  <si>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</si>
  <si>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</si>
  <si>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</si>
  <si>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</si>
  <si>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</si>
  <si>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</si>
  <si>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</si>
  <si>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</si>
  <si>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</si>
  <si>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</si>
  <si>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</si>
  <si>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</si>
  <si>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</si>
  <si>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</si>
  <si>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</si>
  <si>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</si>
  <si>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</si>
  <si>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</si>
  <si>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</si>
  <si>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</si>
  <si>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</si>
  <si>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</si>
  <si>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</si>
  <si>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</si>
  <si>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</si>
  <si>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</si>
  <si>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</si>
  <si>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</si>
  <si>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</si>
  <si>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</si>
  <si>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</si>
  <si>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</si>
  <si>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</si>
  <si>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</si>
  <si>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</si>
  <si>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</si>
  <si>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</si>
  <si>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</si>
  <si>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</si>
  <si>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</si>
  <si>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</si>
  <si>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</si>
  <si>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</si>
  <si>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</si>
  <si>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</si>
  <si>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</si>
  <si>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</si>
  <si>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</si>
  <si>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</si>
  <si>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</si>
  <si>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</si>
  <si>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</si>
  <si>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</si>
  <si>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</si>
  <si>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</si>
  <si>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</si>
  <si>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</si>
  <si>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</si>
  <si>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</si>
  <si>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</si>
  <si>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</si>
  <si>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</si>
  <si>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</si>
  <si>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</si>
  <si>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</si>
  <si>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</si>
  <si>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</si>
  <si>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</si>
  <si>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</si>
  <si>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</si>
  <si>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</si>
  <si>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</si>
  <si>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</si>
  <si>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</si>
  <si>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</si>
  <si>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</si>
  <si>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</si>
  <si>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</si>
  <si>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</si>
  <si>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</si>
  <si>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</si>
  <si>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</si>
  <si>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</si>
  <si>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</si>
  <si>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</si>
  <si>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</si>
  <si>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</si>
  <si>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</si>
  <si>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</si>
  <si>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</si>
  <si>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</si>
  <si>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</si>
  <si>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</si>
  <si>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</si>
  <si>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</si>
  <si>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</si>
  <si>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</si>
  <si>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</si>
  <si>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</si>
  <si>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</si>
  <si>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</si>
  <si>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</si>
  <si>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</si>
  <si>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</si>
  <si>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</si>
  <si>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</si>
  <si>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</si>
  <si>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</si>
  <si>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</si>
  <si>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</si>
  <si>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</si>
  <si>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</si>
  <si>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</si>
  <si>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</si>
  <si>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</si>
  <si>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</si>
  <si>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</si>
  <si>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</si>
  <si>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</si>
  <si>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</si>
  <si>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</si>
  <si>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</si>
  <si>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</si>
  <si>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</si>
  <si>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</si>
  <si>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</si>
  <si>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</si>
  <si>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</si>
  <si>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</si>
  <si>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</si>
  <si>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</si>
  <si>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</si>
  <si>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</si>
  <si>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</si>
  <si>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</si>
  <si>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</si>
  <si>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</si>
  <si>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</si>
  <si>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</si>
  <si>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</si>
  <si>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</si>
  <si>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</si>
  <si>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</si>
  <si>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</si>
  <si>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</si>
  <si>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</si>
  <si>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</si>
  <si>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</si>
  <si>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</si>
  <si>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</si>
  <si>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</si>
  <si>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</si>
  <si>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</si>
  <si>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</si>
  <si>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</si>
  <si>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</si>
  <si>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</si>
  <si>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</si>
  <si>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</si>
  <si>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</si>
  <si>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</si>
  <si>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</si>
  <si>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</si>
  <si>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</si>
  <si>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</si>
  <si>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</si>
  <si>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</si>
  <si>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</si>
  <si>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</si>
  <si>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</si>
  <si>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</si>
  <si>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</si>
  <si>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</si>
  <si>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</si>
  <si>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</si>
  <si>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</si>
  <si>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</si>
  <si>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</si>
  <si>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</si>
  <si>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</si>
  <si>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</si>
  <si>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</si>
  <si>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</si>
  <si>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</si>
  <si>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</si>
  <si>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</si>
  <si>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</si>
  <si>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</si>
  <si>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</si>
  <si>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</si>
  <si>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</si>
  <si>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</si>
  <si>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</si>
  <si>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</si>
  <si>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</si>
  <si>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</si>
  <si>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</si>
  <si>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</si>
  <si>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</si>
  <si>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</si>
  <si>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</si>
  <si>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</si>
  <si>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</si>
  <si>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</si>
  <si>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</si>
  <si>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</si>
  <si>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</si>
  <si>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</si>
  <si>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</si>
  <si>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</si>
  <si>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</si>
  <si>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</si>
  <si>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</si>
  <si>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</si>
  <si>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</si>
  <si>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</si>
  <si>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</si>
  <si>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</si>
  <si>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</si>
  <si>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</si>
  <si>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</si>
  <si>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</si>
  <si>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</si>
  <si>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</si>
  <si>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</si>
  <si>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</si>
  <si>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</si>
  <si>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</si>
  <si>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</si>
  <si>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</si>
  <si>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</si>
  <si>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</si>
  <si>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</si>
  <si>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</si>
  <si>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</si>
  <si>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</si>
  <si>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</si>
  <si>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</si>
  <si>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</si>
  <si>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</si>
  <si>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</si>
  <si>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</si>
  <si>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</si>
  <si>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</si>
  <si>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</si>
  <si>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</si>
  <si>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</si>
  <si>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</si>
  <si>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</si>
  <si>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</si>
  <si>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</si>
  <si>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</si>
  <si>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</si>
  <si>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</si>
  <si>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</si>
  <si>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</si>
  <si>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</si>
  <si>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</si>
  <si>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</si>
  <si>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</si>
  <si>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</si>
  <si>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</si>
  <si>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</si>
  <si>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</si>
  <si>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</si>
  <si>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</si>
  <si>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</si>
  <si>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</si>
  <si>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</si>
  <si>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</si>
  <si>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</si>
  <si>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</si>
  <si>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</si>
  <si>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</si>
  <si>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</si>
  <si>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</si>
  <si>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</si>
  <si>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</si>
  <si>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</si>
  <si>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</si>
  <si>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</si>
  <si>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</si>
  <si>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</si>
  <si>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</si>
  <si>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</si>
  <si>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</si>
  <si>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</si>
  <si>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</si>
  <si>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</si>
  <si>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</si>
  <si>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</si>
  <si>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</si>
  <si>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</si>
  <si>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</si>
  <si>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</si>
  <si>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</si>
  <si>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</si>
  <si>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</si>
  <si>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</si>
  <si>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</si>
  <si>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</si>
  <si>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</si>
  <si>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</si>
  <si>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</si>
  <si>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</si>
  <si>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</si>
  <si>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</si>
  <si>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</si>
  <si>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</si>
  <si>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</si>
  <si>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</si>
  <si>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</si>
  <si>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</si>
  <si>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</si>
  <si>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</si>
  <si>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</si>
  <si>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</si>
  <si>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</si>
  <si>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</si>
  <si>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</si>
  <si>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</si>
  <si>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</si>
  <si>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</si>
  <si>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</si>
  <si>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</si>
  <si>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</si>
  <si>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</si>
  <si>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</si>
  <si>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</si>
  <si>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</si>
  <si>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</si>
  <si>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</si>
  <si>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</si>
  <si>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</si>
  <si>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</si>
  <si>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</si>
  <si>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</si>
  <si>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</si>
  <si>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</si>
  <si>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</si>
  <si>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</si>
  <si>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</si>
  <si>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</si>
  <si>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</si>
  <si>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</si>
  <si>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</si>
  <si>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</si>
  <si>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</si>
  <si>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</si>
  <si>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</si>
  <si>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</si>
  <si>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</si>
  <si>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</si>
  <si>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</si>
  <si>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</si>
  <si>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</si>
  <si>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</si>
  <si>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</si>
  <si>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</si>
  <si>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</si>
  <si>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</si>
  <si>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</si>
  <si>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</si>
  <si>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</si>
  <si>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</si>
  <si>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</si>
  <si>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</si>
  <si>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</si>
  <si>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</si>
  <si>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</si>
  <si>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</si>
  <si>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</si>
  <si>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</si>
  <si>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</si>
  <si>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</si>
  <si>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</si>
  <si>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</si>
  <si>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</si>
  <si>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</si>
  <si>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</si>
  <si>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</si>
  <si>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</si>
  <si>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</si>
  <si>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</si>
  <si>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</si>
  <si>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</si>
  <si>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</si>
  <si>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</si>
  <si>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</si>
  <si>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</si>
  <si>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</si>
  <si>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</si>
  <si>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</si>
  <si>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</si>
  <si>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</si>
  <si>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</si>
  <si>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</si>
  <si>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</si>
  <si>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</si>
  <si>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</si>
  <si>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</si>
  <si>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</si>
  <si>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</si>
  <si>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</si>
  <si>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</si>
  <si>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</si>
  <si>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</si>
  <si>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</si>
  <si>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</si>
  <si>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</si>
  <si>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</si>
  <si>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</si>
  <si>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</si>
  <si>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</si>
  <si>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</si>
  <si>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</si>
  <si>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</si>
  <si>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</si>
  <si>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</si>
  <si>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</si>
  <si>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</si>
  <si>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</si>
  <si>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</si>
  <si>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</si>
  <si>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</si>
  <si>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</si>
  <si>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</si>
  <si>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</si>
  <si>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</si>
  <si>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</si>
  <si>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</si>
  <si>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</si>
  <si>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</si>
  <si>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</si>
  <si>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</si>
  <si>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</si>
  <si>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</si>
  <si>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</si>
  <si>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</si>
  <si>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</si>
  <si>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</si>
  <si>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</si>
  <si>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</si>
  <si>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</si>
  <si>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</si>
  <si>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</si>
  <si>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</si>
  <si>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</si>
  <si>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</si>
  <si>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</si>
  <si>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</si>
  <si>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</si>
  <si>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</si>
  <si>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</si>
  <si>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</si>
  <si>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</si>
  <si>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</si>
  <si>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</si>
  <si>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</si>
  <si>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</si>
  <si>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</si>
  <si>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</si>
  <si>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</si>
  <si>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</si>
  <si>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</si>
  <si>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</si>
  <si>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</si>
  <si>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</si>
  <si>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</si>
  <si>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</si>
  <si>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</si>
  <si>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</si>
  <si>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</si>
  <si>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</si>
  <si>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</si>
  <si>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</si>
  <si>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</si>
  <si>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</si>
  <si>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</si>
  <si>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</si>
  <si>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</si>
  <si>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</si>
  <si>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</si>
  <si>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</si>
  <si>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</si>
  <si>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</si>
  <si>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</si>
  <si>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</si>
  <si>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</si>
  <si>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</si>
  <si>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</si>
  <si>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</si>
  <si>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</si>
  <si>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</si>
  <si>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</si>
  <si>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</si>
  <si>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</si>
  <si>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</si>
  <si>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</si>
  <si>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</si>
  <si>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</si>
  <si>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</si>
  <si>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</si>
  <si>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</si>
  <si>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</si>
  <si>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</si>
  <si>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</si>
  <si>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</si>
  <si>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</si>
  <si>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</si>
  <si>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</si>
  <si>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</si>
  <si>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</si>
  <si>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</si>
  <si>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</si>
  <si>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</si>
  <si>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</si>
  <si>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</si>
  <si>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</si>
  <si>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</si>
  <si>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</si>
  <si>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</si>
  <si>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</si>
  <si>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</si>
  <si>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</si>
  <si>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</si>
  <si>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</si>
  <si>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</si>
  <si>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</si>
  <si>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</si>
  <si>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</si>
  <si>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</si>
  <si>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</si>
  <si>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</si>
  <si>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</si>
  <si>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</si>
  <si>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</si>
  <si>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</si>
  <si>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</si>
  <si>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</si>
  <si>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</si>
  <si>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</si>
  <si>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</si>
  <si>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</si>
  <si>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</si>
  <si>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</si>
  <si>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</si>
  <si>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</si>
  <si>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</si>
  <si>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</si>
  <si>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</si>
  <si>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</si>
  <si>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</si>
  <si>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</si>
  <si>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</si>
  <si>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</si>
  <si>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</si>
  <si>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</si>
  <si>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</si>
  <si>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</si>
  <si>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</si>
  <si>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</si>
  <si>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</si>
  <si>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</si>
  <si>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</si>
  <si>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</si>
  <si>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</si>
  <si>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</si>
  <si>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</si>
  <si>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</si>
  <si>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</si>
  <si>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</si>
  <si>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</si>
  <si>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</si>
  <si>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</si>
  <si>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</si>
  <si>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</si>
  <si>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</si>
  <si>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</si>
  <si>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</si>
  <si>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</si>
  <si>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</si>
  <si>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</si>
  <si>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</si>
  <si>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</si>
  <si>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</si>
  <si>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</si>
  <si>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</si>
  <si>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</si>
  <si>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</si>
  <si>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</si>
  <si>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</si>
  <si>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</si>
  <si>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</si>
  <si>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</si>
  <si>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</si>
  <si>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</si>
  <si>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</si>
  <si>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</si>
  <si>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</si>
  <si>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</si>
  <si>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</si>
  <si>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</si>
  <si>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</si>
  <si>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</si>
  <si>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</si>
  <si>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</si>
  <si>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</si>
  <si>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</si>
  <si>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</si>
  <si>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</si>
  <si>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</si>
  <si>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</si>
  <si>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</si>
  <si>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</si>
  <si>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</si>
  <si>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</si>
  <si>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</si>
  <si>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</si>
  <si>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</si>
  <si>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</si>
  <si>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</si>
  <si>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</si>
  <si>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</si>
  <si>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</si>
  <si>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</si>
  <si>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</si>
  <si>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</si>
  <si>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</si>
  <si>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</si>
  <si>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</si>
  <si>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</si>
  <si>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</si>
  <si>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</si>
  <si>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</si>
  <si>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</si>
  <si>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</si>
  <si>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</si>
  <si>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</si>
  <si>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</si>
  <si>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</si>
  <si>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</si>
  <si>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</si>
  <si>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</si>
  <si>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</si>
  <si>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</si>
  <si>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</si>
  <si>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</si>
  <si>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</si>
  <si>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</si>
  <si>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</si>
  <si>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</si>
  <si>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</si>
  <si>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</si>
  <si>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</si>
  <si>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</si>
  <si>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</si>
  <si>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</si>
  <si>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</si>
  <si>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</si>
  <si>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</si>
  <si>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</si>
  <si>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</si>
  <si>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</si>
  <si>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</si>
  <si>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</si>
  <si>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</si>
  <si>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</si>
  <si>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</si>
  <si>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</si>
  <si>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</si>
  <si>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</si>
  <si>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</si>
  <si>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</si>
  <si>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</si>
  <si>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</si>
  <si>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</si>
  <si>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</si>
  <si>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</si>
  <si>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</si>
  <si>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</si>
  <si>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</si>
  <si>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</si>
  <si>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</si>
  <si>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</si>
  <si>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</si>
  <si>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</si>
  <si>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</si>
  <si>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</si>
  <si>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</si>
  <si>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</si>
  <si>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</si>
  <si>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</si>
  <si>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</si>
  <si>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</si>
  <si>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</si>
  <si>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</si>
  <si>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</si>
  <si>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</si>
  <si>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</si>
  <si>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</si>
  <si>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</si>
  <si>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</si>
  <si>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</si>
  <si>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</si>
  <si>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</si>
  <si>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</si>
  <si>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</si>
  <si>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</si>
  <si>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</si>
  <si>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</si>
  <si>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</si>
  <si>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</si>
  <si>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</si>
  <si>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</si>
  <si>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</si>
  <si>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</si>
  <si>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</si>
  <si>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</si>
  <si>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</si>
  <si>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</si>
  <si>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</si>
  <si>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</si>
  <si>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</si>
  <si>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</si>
  <si>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</si>
  <si>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</si>
  <si>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</si>
  <si>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</si>
  <si>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</si>
  <si>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</si>
  <si>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</si>
  <si>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</si>
  <si>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</si>
  <si>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</si>
  <si>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</si>
  <si>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</si>
  <si>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</si>
  <si>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</si>
  <si>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</si>
  <si>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</si>
  <si>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</si>
  <si>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</si>
  <si>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</si>
  <si>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</si>
  <si>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</si>
  <si>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</si>
  <si>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</si>
  <si>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</si>
  <si>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</si>
  <si>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</si>
  <si>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</si>
  <si>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</si>
  <si>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</si>
  <si>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</si>
  <si>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</si>
  <si>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</si>
  <si>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</si>
  <si>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</si>
  <si>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</si>
  <si>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</si>
  <si>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</si>
  <si>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</si>
  <si>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</si>
  <si>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</si>
  <si>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</si>
  <si>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</si>
  <si>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</si>
  <si>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</si>
  <si>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</si>
  <si>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</si>
  <si>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</si>
  <si>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</si>
  <si>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</si>
  <si>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</si>
  <si>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</si>
  <si>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</si>
  <si>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</si>
  <si>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</si>
  <si>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</si>
  <si>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</si>
  <si>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</si>
  <si>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</si>
  <si>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</si>
  <si>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</si>
  <si>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</si>
  <si>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</si>
  <si>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</si>
  <si>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</si>
  <si>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</si>
  <si>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</si>
  <si>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</si>
  <si>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</si>
  <si>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</si>
  <si>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</si>
  <si>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</si>
  <si>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</si>
  <si>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</si>
  <si>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</si>
  <si>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</si>
  <si>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</si>
  <si>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</si>
  <si>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</si>
  <si>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</si>
  <si>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</si>
  <si>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</si>
  <si>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</si>
  <si>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</si>
  <si>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</si>
  <si>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</si>
  <si>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</si>
  <si>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</si>
  <si>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</si>
  <si>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</si>
  <si>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</si>
  <si>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</si>
  <si>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</si>
  <si>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</si>
  <si>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</si>
  <si>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</si>
  <si>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</si>
  <si>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</si>
  <si>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</si>
  <si>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</si>
  <si>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</si>
  <si>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</si>
  <si>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</si>
  <si>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</si>
  <si>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</si>
  <si>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</si>
  <si>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</si>
  <si>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</si>
  <si>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</si>
  <si>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</si>
  <si>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</si>
  <si>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</si>
  <si>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</si>
  <si>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</si>
  <si>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</si>
  <si>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</si>
  <si>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</si>
  <si>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</si>
  <si>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</si>
  <si>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</si>
  <si>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</si>
  <si>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</si>
  <si>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</si>
  <si>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</si>
  <si>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</si>
  <si>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</si>
  <si>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</si>
  <si>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</si>
  <si>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</si>
  <si>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</si>
  <si>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</si>
  <si>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</si>
  <si>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</si>
  <si>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</si>
  <si>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</si>
  <si>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</si>
  <si>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</si>
  <si>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</si>
  <si>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</si>
  <si>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</si>
  <si>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</si>
  <si>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</si>
  <si>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</si>
  <si>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</si>
  <si>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</si>
  <si>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</si>
  <si>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</si>
  <si>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</si>
  <si>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</si>
  <si>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</si>
  <si>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</si>
  <si>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</si>
  <si>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</si>
  <si>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</si>
  <si>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</si>
  <si>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</si>
  <si>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</si>
  <si>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</si>
  <si>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</si>
  <si>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</si>
  <si>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</si>
  <si>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</si>
  <si>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</si>
  <si>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</si>
  <si>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</si>
  <si>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</si>
  <si>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</si>
  <si>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</si>
  <si>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</si>
  <si>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</si>
  <si>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</si>
  <si>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</si>
  <si>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</si>
  <si>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</si>
  <si>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</si>
  <si>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</si>
  <si>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</si>
  <si>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</si>
  <si>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</si>
  <si>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</si>
  <si>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</si>
  <si>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</si>
  <si>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</si>
  <si>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</si>
  <si>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</si>
  <si>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</si>
  <si>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</si>
  <si>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</si>
  <si>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</si>
  <si>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</si>
  <si>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</si>
  <si>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</si>
  <si>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</si>
  <si>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</si>
  <si>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</si>
  <si>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</si>
  <si>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</si>
  <si>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</si>
  <si>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</si>
  <si>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</si>
  <si>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</si>
  <si>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</si>
  <si>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</si>
  <si>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</si>
  <si>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</si>
  <si>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</si>
  <si>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</si>
  <si>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</si>
  <si>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</si>
  <si>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</si>
  <si>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</si>
  <si>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</si>
  <si>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</si>
  <si>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</si>
  <si>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</si>
  <si>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</si>
  <si>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</si>
  <si>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</si>
  <si>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</si>
  <si>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</si>
  <si>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</si>
  <si>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</si>
  <si>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</si>
  <si>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</si>
  <si>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</si>
  <si>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</si>
  <si>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</si>
  <si>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</si>
  <si>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</si>
  <si>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</si>
  <si>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</si>
  <si>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</si>
  <si>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</si>
  <si>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</si>
  <si>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</si>
  <si>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</si>
  <si>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</si>
  <si>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</si>
  <si>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</si>
  <si>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</si>
  <si>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</si>
  <si>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</si>
  <si>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</si>
  <si>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</si>
  <si>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</si>
  <si>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</si>
  <si>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</si>
  <si>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</si>
  <si>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</si>
  <si>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</si>
  <si>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</si>
  <si>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</si>
  <si>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</si>
  <si>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</si>
  <si>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</si>
  <si>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</si>
  <si>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</si>
  <si>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</si>
  <si>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</si>
  <si>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</si>
  <si>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</si>
  <si>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</si>
  <si>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</si>
  <si>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</si>
  <si>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</si>
  <si>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</si>
  <si>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</si>
  <si>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</si>
  <si>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</si>
  <si>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</si>
  <si>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</si>
  <si>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</si>
  <si>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</si>
  <si>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</si>
  <si>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</si>
  <si>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</si>
  <si>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</si>
  <si>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</si>
  <si>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</si>
  <si>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</si>
  <si>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</si>
  <si>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</si>
  <si>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</si>
  <si>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</si>
  <si>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</si>
  <si>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</si>
  <si>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</si>
  <si>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</si>
  <si>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</si>
  <si>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</si>
  <si>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</si>
  <si>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</si>
  <si>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</si>
  <si>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</si>
  <si>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</si>
  <si>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</si>
  <si>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</si>
  <si>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</si>
  <si>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</si>
  <si>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</si>
  <si>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</si>
  <si>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</si>
  <si>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</si>
  <si>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</si>
  <si>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</si>
  <si>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</si>
  <si>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</si>
  <si>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</si>
  <si>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</si>
  <si>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</si>
  <si>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</si>
  <si>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</si>
  <si>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</si>
  <si>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</si>
  <si>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</si>
  <si>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</si>
  <si>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</si>
  <si>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</si>
  <si>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</si>
  <si>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</si>
  <si>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</si>
  <si>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</si>
  <si>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</si>
  <si>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</si>
  <si>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</si>
  <si>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</si>
  <si>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</si>
  <si>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</si>
  <si>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</si>
  <si>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</si>
  <si>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</si>
  <si>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</si>
  <si>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</si>
  <si>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</si>
  <si>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</si>
  <si>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</si>
  <si>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</si>
  <si>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</si>
  <si>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</si>
  <si>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</si>
  <si>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</si>
  <si>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</si>
  <si>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</si>
  <si>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</si>
  <si>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</si>
  <si>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</si>
  <si>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</si>
  <si>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</si>
  <si>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</si>
  <si>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</si>
  <si>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</si>
  <si>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</si>
  <si>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</si>
  <si>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</si>
  <si>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</si>
  <si>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</si>
  <si>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</si>
  <si>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</si>
  <si>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</si>
  <si>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</si>
  <si>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</si>
  <si>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</si>
  <si>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</si>
  <si>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</si>
  <si>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</si>
  <si>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</si>
  <si>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</si>
  <si>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</si>
  <si>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</si>
  <si>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</si>
  <si>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</si>
  <si>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</si>
  <si>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</si>
  <si>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</si>
  <si>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</si>
  <si>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</si>
  <si>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</si>
  <si>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</si>
  <si>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</si>
  <si>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</si>
  <si>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</si>
  <si>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</si>
  <si>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</si>
  <si>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</si>
  <si>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</si>
  <si>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</si>
  <si>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</si>
  <si>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</si>
  <si>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</si>
  <si>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</si>
  <si>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</si>
  <si>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</si>
  <si>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</si>
  <si>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</si>
  <si>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</si>
  <si>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</si>
  <si>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</si>
  <si>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</si>
  <si>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</si>
  <si>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</si>
  <si>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</si>
  <si>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</si>
  <si>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</si>
  <si>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</si>
  <si>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</si>
  <si>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</si>
  <si>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</si>
  <si>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</si>
  <si>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</si>
  <si>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</si>
  <si>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</si>
  <si>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</si>
  <si>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</si>
  <si>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</si>
  <si>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</si>
  <si>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</si>
  <si>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</si>
  <si>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</si>
  <si>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</si>
  <si>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</si>
  <si>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</si>
  <si>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</si>
  <si>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</si>
  <si>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</si>
  <si>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</si>
  <si>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</si>
  <si>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</si>
  <si>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</si>
  <si>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</si>
  <si>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</si>
  <si>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</si>
  <si>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</si>
  <si>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</si>
  <si>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</si>
  <si>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</si>
  <si>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</si>
  <si>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</si>
  <si>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</si>
  <si>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</si>
  <si>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</si>
  <si>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</si>
  <si>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</si>
  <si>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</si>
  <si>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</si>
  <si>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</si>
  <si>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</si>
  <si>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</si>
  <si>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</si>
  <si>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</si>
  <si>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</si>
  <si>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</si>
  <si>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</si>
  <si>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</si>
  <si>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</si>
  <si>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</si>
  <si>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</si>
  <si>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</si>
  <si>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</si>
  <si>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</si>
  <si>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</si>
  <si>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</si>
  <si>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</si>
  <si>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</si>
  <si>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</si>
  <si>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</si>
  <si>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</si>
  <si>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</si>
  <si>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</si>
  <si>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</si>
  <si>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</si>
  <si>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</si>
  <si>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</si>
  <si>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</si>
  <si>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</si>
  <si>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</si>
  <si>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</si>
  <si>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</si>
  <si>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</si>
  <si>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</si>
  <si>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</si>
  <si>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</si>
  <si>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</si>
  <si>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</si>
  <si>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</si>
  <si>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</si>
  <si>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</si>
  <si>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</si>
  <si>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</si>
  <si>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</si>
  <si>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</si>
  <si>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</si>
  <si>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</si>
  <si>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</si>
  <si>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</si>
  <si>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</si>
  <si>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</si>
  <si>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</si>
  <si>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</si>
  <si>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</si>
  <si>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</si>
  <si>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</si>
  <si>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</si>
  <si>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</si>
  <si>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</si>
  <si>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</si>
  <si>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</si>
  <si>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</si>
  <si>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</si>
  <si>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</si>
  <si>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</si>
  <si>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</si>
  <si>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</si>
  <si>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</si>
  <si>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</si>
  <si>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</si>
  <si>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</si>
  <si>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</si>
  <si>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</si>
  <si>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</si>
  <si>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</si>
  <si>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</si>
  <si>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</si>
  <si>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</si>
  <si>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</si>
  <si>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</si>
  <si>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</si>
  <si>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</si>
  <si>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</si>
  <si>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</si>
  <si>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</si>
  <si>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</si>
  <si>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</si>
  <si>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</si>
  <si>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</si>
  <si>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</si>
  <si>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</si>
  <si>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</si>
  <si>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</si>
  <si>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</si>
  <si>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</si>
  <si>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</si>
  <si>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</si>
  <si>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</si>
  <si>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</si>
  <si>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</si>
  <si>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</si>
  <si>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</si>
  <si>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</si>
  <si>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</si>
  <si>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</si>
  <si>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</si>
  <si>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</si>
  <si>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</si>
  <si>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</si>
  <si>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</si>
  <si>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</si>
  <si>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</si>
  <si>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</si>
  <si>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</si>
  <si>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</si>
  <si>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</si>
  <si>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</si>
  <si>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</si>
  <si>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</si>
  <si>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</si>
  <si>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</si>
  <si>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</si>
  <si>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</si>
  <si>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</si>
  <si>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</si>
  <si>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</si>
  <si>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</si>
  <si>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</si>
  <si>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</si>
  <si>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</si>
  <si>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</si>
  <si>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</si>
  <si>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</si>
  <si>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</si>
  <si>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</si>
  <si>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</si>
  <si>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</si>
  <si>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</si>
  <si>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</si>
  <si>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</si>
  <si>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</si>
  <si>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</si>
  <si>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</si>
  <si>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</si>
  <si>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</si>
  <si>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</si>
  <si>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</si>
  <si>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</si>
  <si>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</si>
  <si>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</si>
  <si>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</si>
  <si>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</si>
  <si>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</si>
  <si>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</si>
  <si>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</si>
  <si>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</si>
  <si>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</si>
  <si>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</si>
  <si>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</si>
  <si>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</si>
  <si>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</si>
  <si>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</si>
  <si>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</si>
  <si>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</si>
  <si>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</si>
  <si>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</si>
  <si>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</si>
  <si>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</si>
  <si>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</si>
  <si>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</si>
  <si>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</si>
  <si>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</si>
  <si>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</si>
  <si>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</si>
  <si>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</si>
  <si>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</si>
  <si>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</si>
  <si>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</si>
  <si>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</si>
  <si>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</si>
  <si>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</si>
  <si>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</si>
  <si>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</si>
  <si>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</si>
  <si>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</si>
  <si>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</si>
  <si>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</si>
  <si>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</si>
  <si>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</si>
  <si>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</si>
  <si>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</si>
  <si>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</si>
  <si>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</si>
  <si>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</si>
  <si>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</si>
  <si>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</si>
  <si>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</si>
  <si>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</si>
  <si>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</si>
  <si>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</si>
  <si>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</si>
  <si>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</si>
  <si>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</si>
  <si>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</si>
  <si>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</si>
  <si>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</si>
  <si>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</si>
  <si>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</si>
  <si>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</si>
  <si>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</si>
  <si>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</si>
  <si>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</si>
  <si>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</si>
  <si>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</si>
  <si>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</si>
  <si>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</si>
  <si>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</si>
  <si>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</si>
  <si>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</si>
  <si>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</si>
  <si>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</si>
  <si>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</si>
  <si>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</si>
  <si>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</si>
  <si>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</si>
  <si>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</si>
  <si>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</si>
  <si>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</si>
  <si>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</si>
  <si>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</si>
  <si>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</si>
  <si>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</si>
  <si>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</si>
  <si>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</si>
  <si>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</si>
  <si>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</si>
  <si>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</si>
  <si>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</si>
  <si>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</si>
  <si>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</si>
  <si>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</si>
  <si>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</si>
  <si>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</si>
  <si>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</si>
  <si>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</si>
  <si>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</si>
  <si>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</si>
  <si>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</si>
  <si>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</si>
  <si>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</si>
  <si>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</si>
  <si>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</si>
  <si>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</si>
  <si>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</si>
  <si>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</si>
  <si>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</si>
  <si>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</si>
  <si>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</si>
  <si>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</si>
  <si>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</si>
  <si>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</si>
  <si>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</si>
  <si>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</si>
  <si>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</si>
  <si>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</si>
  <si>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</si>
  <si>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</si>
  <si>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</si>
  <si>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</si>
  <si>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</si>
  <si>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</si>
  <si>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</si>
  <si>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</si>
  <si>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</si>
  <si>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</si>
  <si>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</si>
  <si>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</si>
  <si>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</si>
  <si>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</si>
  <si>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</si>
  <si>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</si>
  <si>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</si>
  <si>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</si>
  <si>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</si>
  <si>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</si>
  <si>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</si>
  <si>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</si>
  <si>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</si>
  <si>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</si>
  <si>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</si>
  <si>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</si>
  <si>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</si>
  <si>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</si>
  <si>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</si>
  <si>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</si>
  <si>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</si>
  <si>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</si>
  <si>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</si>
  <si>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</si>
  <si>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</si>
  <si>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</si>
  <si>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</si>
  <si>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</si>
  <si>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</si>
  <si>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</si>
  <si>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</si>
  <si>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</si>
  <si>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</si>
  <si>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</si>
  <si>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</si>
  <si>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</si>
  <si>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</si>
  <si>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</si>
  <si>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</si>
  <si>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</si>
  <si>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</si>
  <si>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</si>
  <si>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</si>
  <si>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</si>
  <si>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</si>
  <si>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</si>
  <si>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</si>
  <si>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</si>
  <si>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</si>
  <si>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</si>
  <si>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</si>
  <si>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</si>
  <si>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</si>
  <si>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</si>
  <si>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</si>
  <si>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</si>
  <si>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</si>
  <si>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</si>
  <si>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</si>
  <si>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</si>
  <si>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</si>
  <si>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</si>
  <si>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</si>
  <si>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</si>
  <si>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</si>
  <si>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</si>
  <si>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</si>
  <si>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</si>
  <si>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</si>
  <si>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</si>
  <si>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</si>
  <si>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</si>
  <si>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</si>
  <si>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</si>
  <si>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</si>
  <si>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</si>
  <si>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</si>
  <si>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</si>
  <si>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</si>
  <si>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</si>
  <si>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</si>
  <si>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</si>
  <si>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</si>
  <si>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</si>
  <si>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</si>
  <si>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</si>
  <si>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</si>
  <si>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</si>
  <si>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</si>
  <si>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</si>
  <si>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</si>
  <si>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</si>
  <si>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</si>
  <si>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</si>
  <si>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</si>
  <si>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</si>
  <si>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</si>
  <si>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</si>
  <si>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</si>
  <si>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</si>
  <si>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</si>
  <si>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</si>
  <si>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</si>
  <si>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</si>
  <si>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</si>
  <si>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</si>
  <si>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</si>
  <si>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</si>
  <si>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</si>
  <si>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</si>
  <si>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</si>
  <si>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</si>
  <si>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</si>
  <si>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</si>
  <si>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</si>
  <si>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</si>
  <si>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</si>
  <si>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</si>
  <si>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</si>
  <si>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</si>
  <si>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</si>
  <si>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</si>
  <si>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</si>
  <si>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</si>
  <si>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</si>
  <si>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</si>
  <si>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</si>
  <si>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</si>
  <si>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</si>
  <si>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</si>
  <si>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</si>
  <si>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</si>
  <si>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</si>
  <si>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</si>
  <si>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</si>
  <si>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</si>
  <si>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</si>
  <si>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</si>
  <si>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</si>
  <si>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</si>
  <si>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</si>
  <si>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</si>
  <si>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</si>
  <si>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</si>
  <si>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</si>
  <si>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</si>
  <si>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</si>
  <si>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</si>
  <si>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</si>
  <si>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</si>
  <si>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</si>
  <si>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</si>
  <si>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</si>
  <si>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</si>
  <si>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</si>
  <si>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</si>
  <si>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</si>
  <si>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</si>
  <si>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</si>
  <si>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</si>
  <si>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</si>
  <si>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</si>
  <si>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</si>
  <si>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</si>
  <si>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</si>
  <si>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</si>
  <si>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</si>
  <si>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</si>
  <si>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</si>
  <si>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</si>
  <si>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</si>
  <si>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</si>
  <si>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</si>
  <si>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</si>
  <si>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</si>
  <si>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</si>
  <si>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</si>
  <si>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</si>
  <si>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</si>
  <si>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</si>
  <si>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</si>
  <si>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</si>
  <si>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</si>
  <si>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</si>
  <si>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</si>
  <si>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</si>
  <si>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</si>
  <si>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</si>
  <si>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</si>
  <si>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</si>
  <si>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</si>
  <si>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</si>
  <si>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</si>
  <si>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</si>
  <si>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</si>
  <si>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</si>
  <si>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</si>
  <si>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</si>
  <si>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</si>
  <si>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</si>
  <si>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</si>
  <si>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</si>
  <si>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</si>
  <si>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</si>
  <si>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</si>
  <si>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</si>
  <si>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</si>
  <si>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</si>
  <si>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</si>
  <si>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</si>
  <si>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</si>
  <si>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</si>
  <si>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</si>
  <si>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</si>
  <si>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</si>
  <si>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</si>
  <si>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</si>
  <si>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</si>
  <si>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</si>
  <si>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</si>
  <si>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</si>
  <si>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</si>
  <si>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</si>
  <si>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</si>
  <si>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</si>
  <si>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</si>
  <si>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</si>
  <si>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</si>
  <si>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</si>
  <si>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</si>
  <si>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</si>
  <si>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</si>
  <si>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</si>
  <si>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</si>
  <si>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</si>
  <si>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</si>
  <si>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</si>
  <si>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</si>
  <si>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</si>
  <si>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</si>
  <si>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</si>
  <si>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</si>
  <si>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</si>
  <si>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</si>
  <si>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</si>
  <si>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</si>
  <si>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</si>
  <si>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</si>
  <si>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</si>
  <si>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</si>
  <si>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</si>
  <si>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</si>
  <si>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</si>
  <si>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</si>
  <si>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</si>
  <si>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</si>
  <si>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</si>
  <si>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</si>
  <si>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</si>
  <si>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</si>
  <si>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</si>
  <si>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</si>
  <si>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</si>
  <si>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</si>
  <si>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</si>
  <si>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</si>
  <si>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</si>
  <si>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</si>
  <si>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</si>
  <si>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</si>
  <si>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</si>
  <si>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</si>
  <si>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</si>
  <si>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</si>
  <si>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</si>
  <si>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</si>
  <si>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</si>
  <si>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</si>
  <si>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</si>
  <si>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</si>
  <si>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</si>
  <si>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</si>
  <si>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</si>
  <si>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</si>
  <si>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</si>
  <si>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</si>
  <si>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</si>
  <si>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</si>
  <si>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</si>
  <si>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</si>
  <si>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</si>
  <si>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</si>
  <si>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</si>
  <si>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</si>
  <si>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</si>
  <si>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</si>
  <si>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</si>
  <si>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</si>
  <si>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</si>
  <si>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</si>
  <si>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</si>
  <si>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</si>
  <si>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</si>
  <si>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</si>
  <si>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</si>
  <si>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</si>
  <si>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</si>
  <si>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</si>
  <si>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</si>
  <si>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</si>
  <si>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</si>
  <si>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</si>
  <si>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</si>
  <si>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</si>
  <si>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</si>
  <si>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</si>
  <si>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</si>
  <si>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</si>
  <si>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</si>
  <si>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</si>
  <si>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</si>
  <si>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</si>
  <si>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</si>
  <si>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</si>
  <si>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</si>
  <si>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</si>
  <si>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</si>
  <si>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</si>
  <si>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</si>
  <si>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</si>
  <si>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</si>
  <si>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</si>
  <si>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</si>
  <si>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</si>
  <si>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</si>
  <si>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</si>
  <si>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</si>
  <si>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</si>
  <si>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</si>
  <si>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</si>
  <si>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</si>
  <si>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</si>
  <si>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</si>
  <si>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</si>
  <si>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</si>
  <si>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</si>
  <si>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</si>
  <si>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</si>
  <si>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</si>
  <si>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</si>
  <si>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</si>
  <si>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</si>
  <si>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</si>
  <si>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</si>
  <si>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</si>
  <si>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</si>
  <si>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</si>
  <si>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</si>
  <si>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</si>
  <si>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</si>
  <si>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</si>
  <si>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</si>
  <si>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</si>
  <si>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</si>
  <si>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</si>
  <si>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</si>
  <si>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</si>
  <si>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</si>
  <si>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</si>
  <si>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</si>
  <si>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</si>
  <si>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</si>
  <si>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</si>
  <si>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</si>
  <si>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</si>
  <si>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</si>
  <si>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</si>
  <si>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</si>
  <si>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</si>
  <si>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</si>
  <si>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</si>
  <si>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</si>
  <si>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</si>
  <si>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</si>
  <si>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</si>
  <si>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</si>
  <si>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</si>
  <si>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</si>
  <si>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</si>
  <si>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</si>
  <si>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</si>
  <si>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</si>
  <si>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</si>
  <si>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</si>
  <si>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</si>
  <si>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</si>
  <si>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</si>
  <si>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</si>
  <si>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</si>
  <si>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</si>
  <si>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</si>
  <si>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</si>
  <si>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</si>
  <si>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</si>
  <si>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</si>
  <si>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</si>
  <si>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</si>
  <si>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</si>
  <si>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</si>
  <si>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</si>
  <si>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</si>
  <si>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</si>
  <si>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</si>
  <si>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</si>
  <si>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</si>
  <si>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</si>
  <si>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</si>
  <si>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</si>
  <si>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</si>
  <si>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</si>
  <si>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</si>
  <si>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</si>
  <si>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</si>
  <si>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</si>
  <si>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</si>
  <si>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</si>
  <si>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</si>
  <si>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</si>
  <si>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</si>
  <si>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</si>
  <si>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</si>
  <si>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</si>
  <si>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</si>
  <si>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</si>
  <si>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</si>
  <si>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</si>
  <si>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</si>
  <si>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</si>
  <si>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</si>
  <si>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</si>
  <si>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</si>
  <si>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</si>
  <si>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</si>
  <si>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</si>
  <si>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</si>
  <si>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</si>
  <si>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</si>
  <si>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</si>
  <si>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</si>
  <si>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</si>
  <si>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</si>
  <si>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</si>
  <si>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</si>
  <si>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</si>
  <si>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</si>
  <si>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</si>
  <si>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</si>
  <si>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</si>
  <si>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</si>
  <si>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</si>
  <si>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</si>
  <si>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</si>
  <si>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</si>
  <si>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</si>
  <si>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</si>
  <si>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</si>
  <si>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</si>
  <si>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</si>
  <si>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</si>
  <si>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</si>
  <si>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</si>
  <si>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</si>
  <si>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</si>
  <si>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</si>
  <si>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</si>
  <si>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</si>
  <si>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</si>
  <si>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</si>
  <si>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</si>
  <si>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</si>
  <si>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</si>
  <si>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</si>
  <si>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</si>
  <si>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</si>
  <si>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</si>
  <si>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</si>
  <si>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</si>
  <si>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</si>
  <si>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</si>
  <si>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</si>
  <si>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</si>
  <si>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</si>
  <si>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</si>
  <si>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</si>
  <si>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</si>
  <si>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</si>
  <si>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</si>
  <si>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</si>
  <si>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</si>
  <si>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</si>
  <si>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</si>
  <si>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</si>
  <si>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</si>
  <si>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</si>
  <si>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</si>
  <si>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</si>
  <si>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</si>
  <si>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</si>
  <si>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</si>
  <si>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</si>
  <si>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</si>
  <si>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</si>
  <si>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</si>
  <si>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</si>
  <si>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</si>
  <si>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</si>
  <si>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</si>
  <si>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</si>
  <si>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</si>
  <si>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</si>
  <si>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</si>
  <si>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</si>
  <si>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</si>
  <si>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</si>
  <si>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</si>
  <si>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</si>
  <si>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</si>
  <si>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</si>
  <si>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</si>
  <si>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</si>
  <si>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</si>
  <si>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</si>
  <si>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</si>
  <si>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</si>
  <si>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</si>
  <si>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</si>
  <si>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</si>
  <si>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</si>
  <si>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</si>
  <si>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</si>
  <si>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</si>
  <si>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</si>
  <si>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</si>
  <si>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</si>
  <si>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</si>
  <si>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</si>
  <si>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</si>
  <si>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</si>
  <si>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</si>
  <si>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</si>
  <si>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</si>
  <si>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</si>
  <si>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</si>
  <si>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</si>
  <si>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</si>
  <si>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</si>
  <si>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</si>
  <si>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</si>
  <si>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</si>
  <si>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</si>
  <si>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</si>
  <si>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</si>
  <si>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</si>
  <si>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</si>
  <si>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</si>
  <si>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</si>
  <si>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</si>
  <si>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</si>
  <si>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</si>
  <si>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</si>
  <si>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</si>
  <si>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</si>
  <si>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</si>
  <si>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</si>
  <si>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</si>
  <si>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</si>
  <si>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</si>
  <si>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</si>
  <si>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</si>
  <si>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</si>
  <si>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</si>
  <si>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</si>
  <si>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</si>
  <si>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</si>
  <si>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</si>
  <si>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</si>
  <si>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</si>
  <si>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</si>
  <si>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</si>
  <si>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</si>
  <si>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</si>
  <si>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</si>
  <si>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</si>
  <si>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</si>
  <si>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</si>
  <si>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</si>
  <si>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</si>
  <si>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</si>
  <si>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</si>
  <si>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</si>
  <si>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</si>
  <si>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</si>
  <si>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</si>
  <si>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</si>
  <si>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</si>
  <si>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</si>
  <si>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</si>
  <si>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</si>
  <si>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</si>
  <si>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</si>
  <si>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</si>
  <si>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</si>
  <si>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</si>
  <si>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</si>
  <si>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</si>
  <si>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</si>
  <si>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</si>
  <si>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</si>
  <si>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</si>
  <si>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</si>
  <si>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</si>
  <si>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</si>
  <si>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</si>
  <si>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</si>
  <si>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</si>
  <si>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</si>
  <si>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</si>
  <si>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</si>
  <si>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</si>
  <si>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</si>
  <si>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</si>
  <si>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</si>
  <si>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</si>
  <si>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</si>
  <si>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</si>
  <si>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</si>
  <si>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</si>
  <si>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</si>
  <si>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</si>
  <si>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</si>
  <si>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</si>
  <si>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</si>
  <si>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</si>
  <si>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</si>
  <si>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</si>
  <si>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</si>
  <si>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</si>
  <si>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</si>
  <si>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</si>
  <si>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</si>
  <si>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</si>
  <si>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</si>
  <si>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</si>
  <si>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</si>
  <si>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</si>
  <si>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</si>
  <si>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</si>
  <si>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</si>
  <si>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</si>
  <si>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</si>
  <si>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</si>
  <si>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</si>
  <si>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</si>
  <si>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</si>
  <si>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</si>
  <si>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</si>
  <si>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</si>
  <si>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</si>
  <si>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</si>
  <si>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</si>
  <si>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</si>
  <si>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</si>
  <si>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</si>
  <si>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</si>
  <si>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</si>
  <si>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</si>
  <si>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</si>
  <si>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</si>
  <si>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</si>
  <si>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</si>
  <si>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</si>
  <si>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</si>
  <si>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</si>
  <si>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</si>
  <si>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</si>
  <si>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</si>
  <si>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</si>
  <si>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</si>
  <si>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</si>
  <si>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</si>
  <si>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</si>
  <si>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</si>
  <si>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</si>
  <si>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</si>
  <si>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</si>
  <si>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</si>
  <si>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</si>
  <si>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</si>
  <si>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</si>
  <si>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</si>
  <si>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</si>
  <si>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</si>
  <si>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</si>
  <si>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</si>
  <si>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</si>
  <si>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</si>
  <si>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</si>
  <si>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</si>
  <si>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</si>
  <si>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</si>
  <si>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</si>
  <si>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</si>
  <si>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</si>
  <si>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</si>
  <si>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</si>
  <si>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</si>
  <si>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</si>
  <si>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</si>
  <si>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</si>
  <si>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</si>
  <si>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</si>
  <si>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</si>
  <si>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</si>
  <si>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</si>
  <si>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</si>
  <si>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</si>
  <si>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</si>
  <si>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</si>
  <si>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</si>
  <si>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</si>
  <si>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</si>
  <si>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</si>
  <si>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</si>
  <si>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</si>
  <si>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</si>
  <si>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</si>
  <si>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</si>
  <si>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</si>
  <si>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</si>
  <si>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</si>
  <si>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</si>
  <si>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</si>
  <si>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</si>
  <si>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</si>
  <si>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</si>
  <si>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</si>
  <si>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</si>
  <si>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</si>
  <si>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</si>
  <si>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</si>
  <si>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</si>
  <si>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</si>
  <si>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</si>
  <si>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</si>
  <si>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</si>
  <si>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</si>
  <si>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</si>
  <si>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</si>
  <si>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</si>
  <si>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</si>
  <si>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</si>
  <si>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</si>
  <si>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</si>
  <si>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</si>
  <si>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</si>
  <si>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</si>
  <si>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</si>
  <si>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</si>
  <si>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</si>
  <si>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</si>
  <si>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</si>
  <si>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</si>
  <si>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</si>
  <si>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</si>
  <si>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</si>
  <si>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</si>
  <si>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</si>
  <si>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</si>
  <si>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</si>
  <si>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</si>
  <si>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</si>
  <si>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</si>
  <si>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</si>
  <si>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</si>
  <si>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</si>
  <si>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</si>
  <si>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</si>
  <si>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</si>
  <si>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</si>
  <si>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</si>
  <si>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</si>
  <si>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</si>
  <si>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</si>
  <si>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</si>
  <si>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</si>
  <si>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</si>
  <si>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</si>
  <si>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</si>
  <si>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</si>
  <si>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</si>
  <si>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</si>
  <si>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</si>
  <si>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</si>
  <si>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</si>
  <si>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</si>
  <si>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</si>
  <si>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</si>
  <si>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</si>
  <si>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</si>
  <si>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</si>
  <si>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</si>
  <si>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</si>
  <si>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</si>
  <si>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</si>
  <si>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</si>
  <si>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</si>
  <si>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</si>
  <si>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</si>
  <si>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</si>
  <si>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</si>
  <si>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</si>
  <si>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</si>
  <si>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</si>
  <si>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</si>
  <si>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</si>
  <si>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</si>
  <si>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</si>
  <si>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</si>
  <si>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</si>
  <si>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</si>
  <si>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</si>
  <si>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</si>
  <si>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</si>
  <si>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</si>
  <si>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</si>
  <si>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</si>
  <si>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</si>
  <si>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</si>
  <si>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</si>
  <si>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</si>
  <si>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</si>
  <si>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</si>
  <si>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</si>
  <si>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</si>
  <si>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</si>
  <si>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</si>
  <si>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</si>
  <si>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</si>
  <si>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</si>
  <si>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</si>
  <si>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</si>
  <si>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</si>
  <si>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</si>
  <si>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</si>
  <si>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</si>
  <si>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</si>
  <si>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</si>
  <si>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</si>
  <si>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</si>
  <si>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</si>
  <si>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</si>
  <si>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</si>
  <si>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</si>
  <si>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</si>
  <si>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</si>
  <si>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</si>
  <si>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</si>
  <si>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</si>
  <si>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</si>
  <si>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</si>
  <si>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</si>
  <si>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</si>
  <si>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</si>
  <si>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</si>
  <si>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</si>
  <si>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</si>
  <si>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</si>
  <si>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</si>
  <si>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</si>
  <si>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</si>
  <si>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</si>
  <si>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</si>
  <si>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</si>
  <si>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</si>
  <si>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</si>
  <si>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</si>
  <si>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</si>
  <si>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</si>
  <si>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</si>
  <si>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</si>
  <si>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</si>
  <si>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</si>
  <si>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</si>
  <si>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</si>
  <si>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</si>
  <si>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</si>
  <si>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</si>
  <si>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</si>
  <si>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</si>
  <si>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</si>
  <si>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</si>
  <si>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</si>
  <si>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</si>
  <si>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</si>
  <si>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</si>
  <si>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</si>
  <si>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</si>
  <si>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</si>
  <si>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</si>
  <si>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</si>
  <si>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</si>
  <si>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</si>
  <si>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</si>
  <si>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</si>
  <si>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</si>
  <si>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</si>
  <si>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</si>
  <si>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</si>
  <si>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</si>
  <si>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</si>
  <si>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</si>
  <si>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</si>
  <si>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</si>
  <si>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</si>
  <si>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</si>
  <si>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</si>
  <si>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</si>
  <si>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</si>
  <si>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</si>
  <si>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</si>
  <si>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</si>
  <si>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</si>
  <si>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</si>
  <si>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</si>
  <si>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</si>
  <si>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</si>
  <si>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</si>
  <si>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</si>
  <si>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</si>
  <si>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</si>
  <si>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</si>
  <si>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</si>
  <si>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</si>
  <si>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</si>
  <si>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</si>
  <si>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</si>
  <si>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</si>
  <si>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</si>
  <si>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</si>
  <si>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</si>
  <si>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</si>
  <si>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</si>
  <si>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</si>
  <si>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</si>
  <si>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</si>
  <si>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</si>
  <si>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</si>
  <si>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</si>
  <si>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</si>
  <si>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</si>
  <si>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</si>
  <si>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</si>
  <si>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</si>
  <si>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</si>
  <si>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</si>
  <si>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</si>
  <si>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</si>
  <si>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</si>
  <si>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</si>
  <si>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</si>
  <si>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</si>
  <si>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</si>
  <si>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</si>
  <si>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</si>
  <si>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</si>
  <si>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</si>
  <si>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</si>
  <si>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</si>
  <si>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</si>
  <si>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</si>
  <si>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</si>
  <si>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</si>
  <si>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</si>
  <si>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</si>
  <si>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</si>
  <si>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</si>
  <si>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</si>
  <si>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</si>
  <si>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</si>
  <si>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</si>
  <si>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</si>
  <si>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</si>
  <si>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</si>
  <si>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</si>
  <si>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</si>
  <si>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</si>
  <si>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</si>
  <si>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</si>
  <si>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</si>
  <si>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</si>
  <si>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</si>
  <si>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</si>
  <si>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</si>
  <si>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</si>
  <si>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</si>
  <si>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</si>
  <si>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</si>
  <si>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</si>
  <si>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</si>
  <si>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</si>
  <si>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</si>
  <si>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</si>
  <si>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</si>
  <si>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</si>
  <si>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</si>
  <si>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</si>
  <si>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</si>
  <si>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</si>
  <si>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</si>
  <si>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</si>
  <si>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</si>
  <si>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</si>
  <si>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</si>
  <si>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</si>
  <si>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</si>
  <si>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</si>
  <si>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</si>
  <si>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</si>
  <si>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</si>
  <si>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</si>
  <si>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</si>
  <si>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</si>
  <si>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</si>
  <si>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</si>
  <si>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</si>
  <si>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</si>
  <si>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</si>
  <si>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</si>
  <si>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</si>
  <si>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</si>
  <si>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</si>
  <si>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</si>
  <si>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</si>
  <si>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</si>
  <si>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</si>
  <si>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</si>
  <si>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</si>
  <si>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</si>
  <si>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</si>
  <si>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</si>
  <si>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</si>
  <si>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</si>
  <si>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</si>
  <si>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</si>
  <si>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</si>
  <si>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</si>
  <si>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</si>
  <si>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</si>
  <si>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</si>
  <si>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</si>
  <si>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</si>
  <si>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</si>
  <si>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</si>
  <si>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</si>
  <si>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</si>
  <si>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</si>
  <si>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</si>
  <si>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</si>
  <si>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</si>
  <si>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</si>
  <si>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</si>
  <si>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</si>
  <si>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</si>
  <si>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</si>
  <si>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</si>
  <si>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</si>
  <si>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</si>
  <si>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</si>
  <si>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</si>
  <si>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</si>
  <si>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</si>
  <si>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</si>
  <si>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</si>
  <si>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</si>
  <si>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</si>
  <si>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</si>
  <si>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</si>
  <si>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</si>
  <si>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</si>
  <si>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</si>
  <si>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</si>
  <si>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</si>
  <si>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</si>
  <si>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</si>
  <si>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</si>
  <si>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</si>
  <si>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</si>
  <si>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</si>
  <si>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</si>
  <si>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</si>
  <si>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</si>
  <si>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</si>
  <si>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</si>
  <si>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</si>
  <si>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</si>
  <si>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</si>
  <si>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</si>
  <si>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</si>
  <si>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</si>
  <si>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</si>
  <si>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</si>
  <si>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</si>
  <si>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</si>
  <si>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</si>
  <si>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</si>
  <si>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</si>
  <si>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</si>
  <si>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</si>
  <si>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</si>
  <si>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</si>
  <si>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</si>
  <si>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</si>
  <si>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</si>
  <si>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</si>
  <si>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</si>
  <si>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</si>
  <si>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</si>
  <si>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</si>
  <si>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</si>
  <si>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</si>
  <si>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</si>
  <si>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</si>
  <si>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</si>
  <si>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</si>
  <si>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</si>
  <si>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</si>
  <si>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</si>
  <si>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</si>
  <si>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</si>
  <si>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</si>
  <si>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</si>
  <si>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</si>
  <si>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</si>
  <si>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</si>
  <si>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</si>
  <si>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</si>
  <si>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</si>
  <si>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</si>
  <si>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</si>
  <si>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</si>
  <si>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</si>
  <si>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</si>
  <si>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</si>
  <si>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</si>
  <si>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</si>
  <si>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</si>
  <si>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</si>
  <si>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</si>
  <si>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</si>
  <si>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</si>
  <si>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</si>
  <si>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</si>
  <si>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</si>
  <si>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</si>
  <si>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</si>
  <si>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</si>
  <si>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</si>
  <si>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</si>
  <si>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</si>
  <si>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</si>
  <si>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</si>
  <si>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</si>
  <si>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</si>
  <si>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</si>
  <si>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</si>
  <si>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</si>
  <si>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</si>
  <si>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</si>
  <si>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</si>
  <si>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</si>
  <si>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</si>
  <si>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</si>
  <si>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</si>
  <si>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</si>
  <si>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</si>
  <si>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</si>
  <si>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</si>
  <si>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</si>
  <si>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</si>
  <si>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</si>
  <si>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</si>
  <si>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</si>
  <si>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</si>
  <si>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</si>
  <si>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</si>
  <si>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</si>
  <si>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</si>
  <si>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</si>
  <si>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</si>
  <si>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</si>
  <si>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</si>
  <si>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</si>
  <si>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</si>
  <si>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</si>
  <si>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</si>
  <si>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</si>
  <si>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</si>
  <si>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</si>
  <si>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</si>
  <si>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</si>
  <si>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</si>
  <si>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</si>
  <si>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</si>
  <si>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</si>
  <si>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</si>
  <si>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</si>
  <si>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</si>
  <si>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</si>
  <si>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</si>
  <si>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</si>
  <si>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</si>
  <si>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</si>
  <si>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</si>
  <si>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</si>
  <si>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</si>
  <si>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</si>
  <si>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</si>
  <si>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</si>
  <si>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</si>
  <si>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</si>
  <si>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</si>
  <si>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</si>
  <si>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</si>
  <si>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</si>
  <si>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</si>
  <si>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</si>
  <si>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</si>
  <si>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</si>
  <si>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</si>
  <si>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</si>
  <si>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</si>
  <si>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</si>
  <si>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</si>
  <si>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</si>
  <si>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</si>
  <si>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</si>
  <si>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</si>
  <si>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</si>
  <si>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</si>
  <si>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</si>
  <si>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</si>
  <si>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</si>
  <si>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</si>
  <si>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</si>
  <si>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</si>
  <si>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</si>
  <si>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</si>
  <si>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</si>
  <si>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</si>
  <si>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</si>
  <si>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</si>
  <si>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</si>
  <si>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</si>
  <si>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</si>
  <si>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</si>
  <si>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</si>
  <si>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</si>
  <si>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</si>
  <si>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</si>
  <si>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</si>
  <si>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</si>
  <si>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</si>
  <si>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</si>
  <si>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</si>
  <si>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</si>
  <si>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</si>
  <si>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</si>
  <si>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</si>
  <si>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</si>
  <si>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</si>
  <si>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</si>
  <si>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</si>
  <si>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</si>
  <si>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</si>
  <si>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</si>
  <si>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</si>
  <si>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</si>
  <si>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</si>
  <si>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</si>
  <si>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</si>
  <si>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</si>
  <si>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</si>
  <si>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</si>
  <si>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</si>
  <si>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</si>
  <si>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</si>
  <si>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</si>
  <si>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</si>
  <si>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</si>
  <si>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</si>
  <si>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</si>
  <si>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</si>
  <si>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</si>
  <si>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</si>
  <si>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</si>
  <si>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</si>
  <si>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</si>
  <si>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</si>
  <si>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</si>
  <si>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</si>
  <si>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</si>
  <si>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</si>
  <si>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</si>
  <si>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</si>
  <si>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</si>
  <si>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</si>
  <si>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</si>
  <si>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</si>
  <si>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</si>
  <si>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</si>
  <si>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</si>
  <si>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</si>
  <si>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</si>
  <si>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</si>
  <si>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</si>
  <si>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</si>
  <si>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</si>
  <si>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</si>
  <si>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</si>
  <si>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</si>
  <si>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</si>
  <si>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</si>
  <si>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</si>
  <si>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</si>
  <si>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</si>
  <si>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</si>
  <si>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</si>
  <si>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</si>
  <si>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</si>
  <si>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</si>
  <si>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</si>
  <si>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</si>
  <si>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</si>
  <si>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</si>
  <si>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</si>
  <si>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</si>
  <si>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</si>
  <si>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</si>
  <si>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</si>
  <si>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</si>
  <si>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</si>
  <si>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</si>
  <si>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</si>
  <si>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</si>
  <si>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</si>
  <si>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</si>
  <si>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</si>
  <si>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</si>
  <si>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</si>
  <si>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</si>
  <si>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</si>
  <si>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</si>
  <si>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</si>
  <si>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</si>
  <si>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</si>
  <si>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</si>
  <si>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</si>
  <si>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</si>
  <si>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</si>
  <si>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</si>
  <si>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</si>
  <si>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</si>
  <si>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</si>
  <si>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</si>
  <si>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</si>
  <si>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</si>
  <si>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</si>
  <si>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</si>
  <si>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</si>
  <si>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</si>
  <si>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</si>
  <si>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</si>
  <si>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</si>
  <si>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</si>
  <si>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</si>
  <si>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</si>
  <si>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</si>
  <si>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</si>
  <si>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</si>
  <si>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</si>
  <si>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</si>
  <si>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</si>
  <si>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</si>
  <si>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</si>
  <si>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</si>
  <si>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</si>
  <si>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</si>
  <si>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</si>
  <si>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</si>
  <si>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</si>
  <si>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</si>
  <si>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</si>
  <si>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</si>
  <si>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</si>
  <si>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</si>
  <si>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</si>
  <si>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</si>
  <si>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</si>
  <si>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</si>
  <si>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</si>
  <si>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</si>
  <si>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</si>
  <si>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</si>
  <si>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</si>
  <si>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</si>
  <si>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</si>
  <si>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</si>
  <si>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</si>
  <si>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</si>
  <si>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</si>
  <si>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</si>
  <si>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</si>
  <si>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</si>
  <si>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</si>
  <si>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</si>
  <si>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</si>
  <si>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</si>
  <si>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</si>
  <si>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</si>
  <si>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</si>
  <si>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</si>
  <si>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</si>
  <si>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</si>
  <si>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</si>
  <si>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</si>
  <si>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</si>
  <si>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</si>
  <si>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</si>
  <si>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</si>
  <si>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</si>
  <si>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</si>
  <si>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</si>
  <si>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</si>
  <si>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</si>
  <si>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</si>
  <si>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</si>
  <si>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</si>
  <si>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</si>
  <si>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</si>
  <si>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</si>
  <si>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</si>
  <si>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</si>
  <si>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</si>
  <si>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</si>
  <si>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</si>
  <si>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</si>
  <si>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</si>
  <si>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</si>
  <si>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</si>
  <si>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</si>
  <si>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</si>
  <si>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</si>
  <si>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</si>
  <si>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</si>
  <si>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</si>
  <si>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</si>
  <si>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</si>
  <si>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</si>
  <si>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</si>
  <si>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</si>
  <si>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</si>
  <si>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</si>
  <si>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</si>
  <si>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</si>
  <si>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</si>
  <si>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</si>
  <si>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</si>
  <si>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</si>
  <si>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</si>
  <si>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</si>
  <si>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</si>
  <si>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</si>
  <si>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</si>
  <si>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</si>
  <si>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</si>
  <si>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</si>
  <si>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</si>
  <si>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</si>
  <si>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</si>
  <si>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</si>
  <si>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</si>
  <si>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</si>
  <si>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</si>
  <si>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</si>
  <si>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</si>
  <si>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</si>
  <si>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</si>
  <si>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</si>
  <si>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</si>
  <si>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</si>
  <si>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</si>
  <si>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</si>
  <si>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</si>
  <si>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</si>
  <si>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</si>
  <si>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</si>
  <si>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</si>
  <si>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</si>
  <si>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</si>
  <si>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</si>
  <si>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</si>
  <si>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</si>
  <si>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</si>
  <si>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</si>
  <si>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</si>
  <si>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</si>
  <si>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</si>
  <si>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</si>
  <si>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</si>
  <si>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</si>
  <si>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</si>
  <si>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</si>
  <si>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</si>
  <si>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</si>
  <si>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</si>
  <si>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</si>
  <si>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</si>
  <si>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</si>
  <si>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</si>
  <si>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</si>
  <si>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</si>
  <si>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</si>
  <si>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</si>
  <si>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</si>
  <si>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</si>
  <si>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</si>
  <si>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</si>
  <si>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</si>
  <si>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</si>
  <si>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</si>
  <si>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</si>
  <si>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</si>
  <si>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</si>
  <si>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</si>
  <si>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</si>
  <si>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</si>
  <si>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</si>
  <si>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</si>
  <si>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</si>
  <si>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</si>
  <si>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</si>
  <si>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</si>
  <si>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</si>
  <si>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</si>
  <si>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</si>
  <si>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</si>
  <si>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</si>
  <si>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</si>
  <si>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</si>
  <si>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</si>
  <si>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</si>
  <si>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</si>
  <si>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</si>
  <si>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</si>
  <si>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</si>
  <si>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</si>
  <si>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</si>
  <si>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</si>
  <si>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</si>
  <si>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</si>
  <si>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</si>
  <si>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</si>
  <si>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</si>
  <si>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</si>
  <si>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</si>
  <si>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</si>
  <si>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</si>
  <si>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</si>
  <si>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</si>
  <si>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</si>
  <si>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</si>
  <si>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</si>
  <si>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</si>
  <si>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</si>
  <si>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</si>
  <si>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</si>
  <si>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</si>
  <si>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</si>
  <si>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</si>
  <si>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</si>
  <si>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</si>
  <si>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</si>
  <si>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</si>
  <si>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</si>
  <si>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</si>
  <si>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</si>
  <si>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</si>
  <si>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</si>
  <si>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</si>
  <si>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</si>
  <si>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</si>
  <si>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</si>
  <si>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</si>
  <si>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</si>
  <si>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</si>
  <si>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</si>
  <si>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</si>
  <si>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</si>
  <si>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</si>
  <si>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</si>
  <si>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</si>
  <si>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</si>
  <si>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</si>
  <si>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</si>
  <si>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</si>
  <si>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</si>
  <si>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</si>
  <si>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</si>
  <si>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</si>
  <si>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</si>
  <si>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</si>
  <si>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</si>
  <si>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</si>
  <si>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</si>
  <si>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</si>
  <si>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</si>
  <si>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</si>
  <si>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</si>
  <si>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</si>
  <si>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</si>
  <si>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</si>
  <si>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</si>
  <si>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</si>
  <si>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</si>
  <si>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</si>
  <si>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</si>
  <si>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</si>
  <si>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</si>
  <si>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</si>
  <si>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</si>
  <si>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</si>
  <si>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</si>
  <si>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</si>
  <si>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</si>
  <si>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</si>
  <si>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</si>
  <si>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</si>
  <si>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</si>
  <si>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</si>
  <si>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</si>
  <si>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</si>
  <si>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</si>
  <si>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</si>
  <si>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</si>
  <si>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</si>
  <si>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</si>
  <si>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</si>
  <si>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</si>
  <si>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</si>
  <si>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</si>
  <si>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</si>
  <si>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</si>
  <si>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</si>
  <si>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</si>
  <si>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</si>
  <si>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</si>
  <si>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</si>
  <si>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</si>
  <si>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</si>
  <si>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</si>
  <si>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</si>
  <si>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</si>
  <si>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</si>
  <si>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</si>
  <si>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</si>
  <si>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</si>
  <si>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</si>
  <si>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</si>
  <si>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</si>
  <si>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</si>
  <si>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</si>
  <si>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</si>
  <si>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</si>
  <si>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</si>
  <si>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</si>
  <si>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</si>
  <si>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</si>
  <si>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</si>
  <si>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</si>
  <si>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</si>
  <si>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</si>
  <si>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</si>
  <si>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</si>
  <si>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</si>
  <si>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</si>
  <si>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</si>
  <si>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</si>
  <si>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</si>
  <si>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</si>
  <si>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</si>
  <si>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</si>
  <si>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</si>
  <si>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</si>
  <si>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</si>
  <si>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</si>
  <si>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</si>
  <si>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</si>
  <si>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</si>
  <si>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</si>
  <si>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</si>
  <si>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</si>
  <si>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</si>
  <si>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</si>
  <si>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</si>
  <si>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</si>
  <si>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</si>
  <si>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</si>
  <si>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</si>
  <si>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</si>
  <si>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</si>
  <si>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</si>
  <si>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</si>
  <si>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</si>
  <si>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</si>
  <si>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</si>
  <si>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</si>
  <si>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</si>
  <si>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</si>
  <si>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</si>
  <si>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</si>
  <si>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</si>
  <si>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</si>
  <si>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</si>
  <si>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</si>
  <si>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</si>
  <si>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</si>
  <si>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</si>
  <si>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</si>
  <si>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</si>
  <si>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</si>
  <si>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</si>
  <si>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</si>
  <si>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</si>
  <si>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</si>
  <si>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</si>
  <si>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</si>
  <si>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</si>
  <si>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</si>
  <si>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</si>
  <si>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</si>
  <si>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</si>
  <si>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</si>
  <si>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</si>
  <si>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</si>
  <si>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</si>
  <si>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</si>
  <si>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</si>
  <si>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</si>
  <si>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</si>
  <si>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</si>
  <si>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</si>
  <si>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</si>
  <si>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</si>
  <si>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</si>
  <si>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</si>
  <si>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</si>
  <si>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</si>
  <si>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</si>
  <si>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</si>
  <si>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</si>
  <si>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</si>
  <si>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</si>
  <si>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</si>
  <si>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</si>
  <si>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</si>
  <si>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</si>
  <si>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</si>
  <si>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</si>
  <si>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</si>
  <si>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</si>
  <si>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</si>
  <si>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</si>
  <si>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</si>
  <si>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</si>
  <si>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</si>
  <si>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</si>
  <si>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</si>
  <si>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</si>
  <si>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</si>
  <si>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</si>
  <si>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</si>
  <si>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</si>
  <si>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</si>
  <si>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</si>
  <si>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</si>
  <si>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</si>
  <si>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</si>
  <si>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</si>
  <si>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</si>
  <si>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</si>
  <si>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</si>
  <si>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</si>
  <si>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</si>
  <si>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</si>
  <si>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</si>
  <si>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</si>
  <si>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</si>
  <si>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</si>
  <si>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</si>
  <si>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</si>
  <si>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</si>
  <si>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</si>
  <si>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</si>
  <si>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</si>
  <si>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</si>
  <si>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</si>
  <si>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</si>
  <si>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</si>
  <si>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</si>
  <si>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</si>
  <si>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</si>
  <si>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</si>
  <si>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</si>
  <si>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</si>
  <si>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</si>
  <si>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</si>
  <si>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</si>
  <si>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</si>
  <si>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</si>
  <si>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</si>
  <si>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</si>
  <si>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</si>
  <si>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</si>
  <si>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</si>
  <si>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</si>
  <si>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</si>
  <si>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</si>
  <si>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</si>
  <si>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</si>
  <si>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</si>
  <si>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</si>
  <si>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</si>
  <si>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</si>
  <si>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</si>
  <si>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</si>
  <si>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</si>
  <si>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</si>
  <si>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</si>
  <si>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</si>
  <si>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</si>
  <si>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</si>
  <si>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</si>
  <si>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</si>
  <si>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</si>
  <si>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</si>
  <si>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</si>
  <si>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</si>
  <si>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</si>
  <si>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</si>
  <si>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</si>
  <si>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</si>
  <si>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</si>
  <si>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</si>
  <si>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</si>
  <si>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</si>
  <si>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</si>
  <si>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</si>
  <si>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</si>
  <si>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</si>
  <si>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</si>
  <si>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</si>
  <si>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</si>
  <si>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</si>
  <si>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</si>
  <si>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</si>
  <si>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</si>
  <si>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</si>
  <si>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</si>
  <si>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</si>
  <si>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</si>
  <si>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</si>
  <si>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</si>
  <si>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</si>
  <si>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</si>
  <si>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</si>
  <si>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</si>
  <si>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</si>
  <si>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</si>
  <si>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</si>
  <si>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</si>
  <si>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</si>
  <si>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</si>
  <si>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</si>
  <si>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</si>
  <si>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</si>
  <si>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</si>
  <si>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</si>
  <si>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</si>
  <si>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</si>
  <si>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</si>
  <si>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</si>
  <si>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</si>
  <si>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</si>
  <si>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</si>
  <si>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</si>
  <si>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</si>
  <si>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</si>
  <si>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</si>
  <si>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</si>
  <si>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</si>
  <si>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</si>
  <si>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</si>
  <si>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</si>
  <si>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</si>
  <si>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</si>
  <si>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</si>
  <si>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</si>
  <si>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</si>
  <si>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</si>
  <si>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</si>
  <si>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</si>
  <si>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</si>
  <si>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</si>
  <si>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</si>
  <si>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</si>
  <si>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</si>
  <si>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</si>
  <si>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</si>
  <si>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</si>
  <si>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</si>
  <si>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</si>
  <si>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</si>
  <si>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</si>
  <si>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</si>
  <si>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</si>
  <si>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</si>
  <si>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</si>
  <si>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</si>
  <si>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</si>
  <si>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</si>
  <si>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</si>
  <si>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</si>
  <si>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</si>
  <si>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</si>
  <si>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</si>
  <si>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</si>
  <si>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</si>
  <si>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</si>
  <si>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</si>
  <si>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</si>
  <si>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</si>
  <si>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</si>
  <si>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</si>
  <si>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</si>
  <si>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</si>
  <si>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</si>
  <si>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</si>
  <si>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</si>
  <si>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</si>
  <si>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</si>
  <si>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</si>
  <si>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</si>
  <si>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</si>
  <si>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</si>
  <si>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</si>
  <si>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</si>
  <si>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</si>
  <si>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</si>
  <si>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</si>
  <si>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</si>
  <si>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</si>
  <si>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</si>
  <si>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</si>
  <si>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</si>
  <si>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</si>
  <si>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</si>
  <si>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</si>
  <si>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</si>
  <si>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</si>
  <si>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</si>
  <si>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</si>
  <si>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</si>
  <si>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</si>
  <si>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</si>
  <si>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</si>
  <si>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</si>
  <si>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</si>
  <si>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</si>
  <si>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</si>
  <si>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</si>
  <si>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</si>
  <si>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</si>
  <si>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</si>
  <si>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</si>
  <si>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</si>
  <si>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</si>
  <si>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</si>
  <si>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</si>
  <si>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</si>
  <si>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</si>
  <si>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</si>
  <si>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</si>
  <si>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</si>
  <si>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</si>
  <si>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</si>
  <si>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</si>
  <si>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</si>
  <si>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</si>
  <si>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</si>
  <si>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</si>
  <si>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</si>
  <si>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</si>
  <si>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</si>
  <si>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</si>
  <si>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</si>
  <si>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</si>
  <si>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</si>
  <si>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</si>
  <si>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</si>
  <si>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</si>
  <si>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</si>
  <si>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</si>
  <si>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</si>
  <si>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</si>
  <si>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</si>
  <si>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</si>
  <si>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</si>
  <si>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</si>
  <si>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</si>
  <si>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</si>
  <si>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</si>
  <si>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</si>
  <si>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</si>
  <si>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</si>
  <si>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</si>
  <si>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</si>
  <si>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</si>
  <si>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</si>
  <si>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</si>
  <si>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</si>
  <si>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</si>
  <si>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</si>
  <si>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</si>
  <si>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</si>
  <si>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</si>
  <si>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</si>
  <si>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</si>
  <si>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</si>
  <si>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</si>
  <si>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</si>
  <si>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</si>
  <si>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</si>
  <si>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</si>
  <si>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</si>
  <si>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</si>
  <si>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</si>
  <si>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</si>
  <si>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</si>
  <si>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</si>
  <si>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</si>
  <si>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</si>
  <si>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</si>
  <si>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</si>
  <si>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</si>
  <si>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</si>
  <si>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</si>
  <si>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</si>
  <si>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</si>
  <si>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</si>
  <si>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</si>
  <si>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</si>
  <si>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</si>
  <si>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</si>
  <si>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</si>
  <si>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</si>
  <si>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</si>
  <si>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</si>
  <si>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</si>
  <si>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</si>
  <si>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</si>
  <si>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</si>
  <si>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</si>
  <si>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</si>
  <si>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</si>
  <si>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</si>
  <si>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</si>
  <si>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</si>
  <si>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</si>
  <si>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</si>
  <si>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</si>
  <si>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</si>
  <si>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</si>
  <si>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</si>
  <si>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</si>
  <si>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</si>
  <si>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</si>
  <si>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</si>
  <si>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</si>
  <si>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</si>
  <si>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</si>
  <si>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</si>
  <si>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</si>
  <si>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</si>
  <si>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</si>
  <si>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</si>
  <si>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</si>
  <si>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</si>
  <si>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</si>
  <si>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</si>
  <si>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</si>
  <si>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</si>
  <si>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</si>
  <si>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</si>
  <si>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</si>
  <si>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</si>
  <si>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</si>
  <si>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</si>
  <si>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</si>
  <si>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</si>
  <si>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</si>
  <si>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</si>
  <si>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</si>
  <si>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</si>
  <si>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</si>
  <si>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</si>
  <si>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</si>
  <si>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</si>
  <si>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</si>
  <si>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</si>
  <si>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</si>
  <si>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</si>
  <si>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</si>
  <si>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</si>
  <si>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</si>
  <si>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</si>
  <si>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</si>
  <si>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</si>
  <si>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</si>
  <si>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</si>
  <si>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</si>
  <si>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</si>
  <si>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</si>
  <si>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</si>
  <si>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</si>
  <si>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</si>
  <si>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</si>
  <si>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</si>
  <si>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</si>
  <si>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</si>
  <si>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</si>
  <si>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</si>
  <si>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</si>
  <si>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</si>
  <si>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</si>
  <si>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</si>
  <si>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</si>
  <si>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</si>
  <si>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</si>
  <si>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</si>
  <si>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</si>
  <si>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</si>
  <si>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</si>
  <si>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</si>
  <si>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</si>
  <si>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</si>
  <si>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</si>
  <si>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</si>
  <si>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</si>
  <si>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</si>
  <si>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</si>
  <si>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</si>
  <si>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</si>
  <si>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</si>
  <si>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</si>
  <si>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</si>
  <si>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</si>
  <si>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</si>
  <si>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</si>
  <si>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</si>
  <si>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</si>
  <si>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</si>
  <si>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</si>
  <si>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</si>
  <si>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</si>
  <si>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</si>
  <si>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</si>
  <si>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</si>
  <si>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</si>
  <si>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</si>
  <si>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</si>
  <si>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</si>
  <si>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</si>
  <si>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</si>
  <si>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</si>
  <si>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</si>
  <si>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</si>
  <si>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</si>
  <si>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</si>
  <si>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</si>
  <si>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</si>
  <si>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</si>
  <si>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</si>
  <si>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</si>
  <si>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</si>
  <si>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</si>
  <si>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</si>
  <si>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</si>
  <si>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</si>
  <si>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</si>
  <si>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</si>
  <si>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</si>
  <si>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</si>
  <si>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</si>
  <si>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</si>
  <si>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</si>
  <si>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</si>
  <si>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</si>
  <si>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</si>
  <si>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</si>
  <si>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</si>
  <si>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</si>
  <si>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</si>
  <si>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</si>
  <si>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</si>
  <si>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</si>
  <si>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</si>
  <si>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</si>
  <si>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</si>
  <si>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</si>
  <si>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</si>
  <si>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</si>
  <si>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</si>
  <si>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</si>
  <si>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</si>
  <si>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</si>
  <si>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</si>
  <si>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</si>
  <si>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</si>
  <si>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</si>
  <si>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</si>
  <si>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</si>
  <si>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</si>
  <si>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</si>
  <si>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</si>
  <si>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</si>
  <si>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</si>
  <si>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</si>
  <si>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</si>
  <si>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</si>
  <si>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</si>
  <si>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</si>
  <si>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</si>
  <si>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</si>
  <si>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</si>
  <si>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</si>
  <si>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</si>
  <si>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</si>
  <si>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</si>
  <si>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</si>
  <si>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</si>
  <si>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</si>
  <si>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</si>
  <si>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</si>
  <si>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</si>
  <si>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</si>
  <si>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</si>
  <si>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</si>
  <si>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</si>
  <si>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</si>
  <si>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</si>
  <si>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</si>
  <si>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</si>
  <si>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</si>
  <si>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</si>
  <si>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</si>
  <si>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</si>
  <si>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</si>
  <si>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</si>
  <si>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</si>
  <si>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</si>
  <si>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</si>
  <si>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</si>
  <si>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</si>
  <si>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</si>
  <si>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</si>
  <si>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</si>
  <si>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</si>
  <si>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</si>
  <si>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</si>
  <si>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</si>
  <si>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</si>
  <si>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</si>
  <si>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</si>
  <si>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</si>
  <si>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</si>
  <si>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</si>
  <si>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</si>
  <si>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</si>
  <si>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</si>
  <si>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</si>
  <si>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</si>
  <si>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</si>
  <si>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</si>
  <si>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</si>
  <si>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</si>
  <si>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</si>
  <si>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</si>
  <si>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</si>
  <si>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</si>
  <si>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</si>
  <si>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</si>
  <si>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</si>
  <si>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</si>
  <si>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</si>
  <si>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</si>
  <si>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</si>
  <si>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</si>
  <si>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</si>
  <si>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</si>
  <si>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</si>
  <si>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</si>
  <si>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</si>
  <si>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</si>
  <si>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</si>
  <si>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</si>
  <si>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</si>
  <si>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</si>
  <si>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</si>
  <si>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</si>
  <si>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</si>
  <si>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</si>
  <si>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</si>
  <si>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</si>
  <si>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</si>
  <si>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</si>
  <si>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</si>
  <si>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</si>
  <si>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</si>
  <si>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</si>
  <si>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</si>
  <si>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</si>
  <si>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</si>
  <si>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</si>
  <si>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</si>
  <si>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</si>
  <si>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</si>
  <si>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</si>
  <si>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</si>
  <si>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</si>
  <si>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</si>
  <si>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</si>
  <si>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</si>
  <si>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</si>
  <si>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</si>
  <si>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</si>
  <si>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</si>
  <si>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</si>
  <si>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</si>
  <si>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</si>
  <si>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</si>
  <si>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</si>
  <si>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</si>
  <si>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</si>
  <si>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</si>
  <si>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</si>
  <si>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</si>
  <si>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</si>
  <si>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</si>
  <si>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</si>
  <si>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</si>
  <si>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</si>
  <si>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</si>
  <si>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</si>
  <si>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</si>
  <si>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</si>
  <si>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</si>
  <si>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</si>
  <si>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</si>
  <si>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</si>
  <si>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</si>
  <si>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</si>
  <si>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</si>
  <si>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</si>
  <si>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</si>
  <si>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</si>
  <si>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</si>
  <si>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</si>
  <si>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</si>
  <si>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</si>
  <si>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</si>
  <si>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</si>
  <si>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</si>
  <si>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</si>
  <si>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</si>
  <si>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</si>
  <si>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</si>
  <si>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</si>
  <si>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</si>
  <si>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</si>
  <si>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</si>
  <si>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</si>
  <si>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</si>
  <si>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</si>
  <si>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</si>
  <si>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</si>
  <si>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</si>
  <si>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</si>
  <si>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</si>
  <si>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</si>
  <si>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</si>
  <si>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</si>
  <si>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</si>
  <si>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</si>
  <si>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</si>
  <si>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</si>
  <si>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</si>
  <si>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</si>
  <si>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</si>
  <si>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</si>
  <si>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</si>
  <si>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</si>
  <si>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</si>
  <si>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</si>
  <si>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</si>
  <si>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</si>
  <si>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</si>
  <si>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</si>
  <si>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</si>
  <si>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</si>
  <si>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</si>
  <si>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</si>
  <si>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</si>
  <si>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</si>
  <si>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</si>
  <si>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</si>
  <si>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</si>
  <si>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</si>
  <si>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</si>
  <si>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</si>
  <si>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</si>
  <si>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</si>
  <si>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</si>
  <si>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</si>
  <si>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</si>
  <si>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</si>
  <si>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</si>
  <si>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</si>
  <si>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</si>
  <si>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</si>
  <si>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</si>
  <si>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</si>
  <si>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</si>
  <si>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</si>
  <si>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</si>
  <si>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</si>
  <si>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</si>
  <si>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</si>
  <si>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</si>
  <si>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</si>
  <si>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</si>
  <si>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</si>
  <si>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</si>
  <si>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</si>
  <si>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</si>
  <si>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</si>
  <si>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</si>
  <si>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</si>
  <si>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</si>
  <si>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</si>
  <si>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</si>
  <si>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</si>
  <si>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</si>
  <si>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</si>
  <si>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</si>
  <si>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</si>
  <si>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</si>
  <si>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</si>
  <si>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</si>
  <si>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</si>
  <si>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</si>
  <si>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</si>
  <si>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</si>
  <si>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</si>
  <si>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</si>
  <si>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</si>
  <si>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</si>
  <si>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</si>
  <si>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</si>
  <si>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</si>
  <si>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</si>
  <si>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</si>
  <si>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</si>
  <si>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</si>
  <si>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</si>
  <si>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</si>
  <si>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</si>
  <si>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</si>
  <si>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</si>
  <si>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</si>
  <si>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</si>
  <si>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</si>
  <si>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</si>
  <si>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</si>
  <si>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</si>
  <si>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</si>
  <si>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</si>
  <si>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</si>
  <si>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</si>
  <si>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</si>
  <si>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</si>
  <si>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</si>
  <si>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</si>
  <si>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</si>
  <si>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</si>
  <si>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</si>
  <si>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</si>
  <si>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</si>
  <si>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</si>
  <si>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</si>
  <si>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</si>
  <si>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</si>
  <si>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</si>
  <si>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</si>
  <si>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</si>
  <si>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</si>
  <si>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</si>
  <si>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</si>
  <si>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</si>
  <si>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</si>
  <si>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</si>
  <si>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</si>
  <si>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</si>
  <si>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</si>
  <si>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</si>
  <si>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</si>
  <si>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</si>
  <si>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</si>
  <si>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</si>
  <si>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</si>
  <si>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</si>
  <si>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</si>
  <si>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</si>
  <si>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</si>
  <si>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</si>
  <si>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</si>
  <si>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</si>
  <si>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</si>
  <si>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</si>
  <si>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</si>
  <si>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</si>
  <si>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</si>
  <si>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</si>
  <si>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</si>
  <si>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</si>
  <si>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</si>
  <si>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</si>
  <si>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</si>
  <si>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</si>
  <si>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</si>
  <si>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</si>
  <si>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</si>
  <si>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</si>
  <si>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</si>
  <si>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</si>
  <si>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</si>
  <si>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</si>
  <si>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</si>
  <si>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</si>
  <si>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</si>
  <si>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</si>
  <si>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</si>
  <si>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</si>
  <si>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</si>
  <si>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</si>
  <si>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</si>
  <si>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</si>
  <si>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</si>
  <si>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</si>
  <si>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</si>
  <si>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</si>
  <si>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</si>
  <si>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</si>
  <si>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</si>
  <si>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</si>
  <si>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</si>
  <si>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</si>
  <si>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</si>
  <si>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</si>
  <si>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</si>
  <si>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</si>
  <si>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</si>
  <si>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</si>
  <si>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</si>
  <si>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</si>
  <si>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</si>
  <si>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</si>
  <si>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</si>
  <si>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</si>
  <si>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</si>
  <si>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</si>
  <si>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</si>
  <si>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</si>
  <si>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</si>
  <si>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</si>
  <si>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</si>
  <si>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</si>
  <si>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</si>
  <si>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</si>
  <si>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</si>
  <si>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</si>
  <si>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</si>
  <si>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</si>
  <si>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</si>
  <si>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</si>
  <si>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</si>
  <si>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</si>
  <si>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</si>
  <si>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</si>
  <si>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</si>
  <si>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</si>
  <si>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</si>
  <si>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</si>
  <si>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</si>
  <si>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</si>
  <si>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</si>
  <si>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</si>
  <si>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</si>
  <si>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</si>
  <si>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</si>
  <si>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</si>
  <si>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</si>
  <si>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</si>
  <si>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</si>
  <si>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</si>
  <si>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</si>
  <si>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</si>
  <si>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</si>
  <si>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</si>
  <si>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</si>
  <si>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</si>
  <si>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</si>
  <si>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</si>
  <si>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</si>
  <si>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</si>
  <si>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</si>
  <si>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</si>
  <si>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</si>
  <si>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</si>
  <si>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</si>
  <si>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</si>
  <si>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</si>
  <si>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</si>
  <si>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</si>
  <si>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</si>
  <si>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</si>
  <si>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</si>
  <si>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</si>
  <si>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</si>
  <si>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</si>
  <si>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</si>
  <si>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</si>
  <si>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</si>
  <si>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</si>
  <si>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</si>
  <si>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</si>
  <si>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</si>
  <si>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</si>
  <si>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</si>
  <si>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</si>
  <si>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</si>
  <si>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</si>
  <si>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</si>
  <si>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</si>
  <si>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</si>
  <si>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</si>
  <si>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</si>
  <si>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</si>
  <si>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</si>
  <si>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</si>
  <si>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</si>
  <si>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</si>
  <si>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</si>
  <si>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</si>
  <si>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</si>
  <si>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</si>
  <si>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</si>
  <si>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</si>
  <si>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</si>
  <si>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</si>
  <si>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</si>
  <si>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</si>
  <si>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</si>
  <si>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</si>
  <si>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</si>
  <si>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</si>
  <si>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</si>
  <si>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</si>
  <si>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</si>
  <si>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</si>
  <si>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</si>
  <si>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</si>
  <si>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</si>
  <si>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</si>
  <si>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</si>
  <si>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</si>
  <si>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</si>
  <si>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</si>
  <si>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</si>
  <si>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</si>
  <si>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</si>
  <si>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</si>
  <si>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</si>
  <si>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</si>
  <si>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</si>
  <si>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</si>
  <si>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</si>
  <si>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</si>
  <si>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</si>
  <si>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</si>
  <si>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</si>
  <si>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</si>
  <si>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</si>
  <si>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</si>
  <si>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</si>
  <si>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</si>
  <si>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</si>
  <si>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</si>
  <si>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</si>
  <si>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</si>
  <si>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</si>
  <si>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</si>
  <si>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</si>
  <si>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</si>
  <si>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</si>
  <si>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</si>
  <si>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</si>
  <si>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</si>
  <si>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</si>
  <si>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</si>
  <si>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</si>
  <si>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</si>
  <si>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</si>
  <si>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</si>
  <si>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</si>
  <si>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</si>
  <si>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</si>
  <si>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</si>
  <si>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</si>
  <si>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</si>
  <si>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</si>
  <si>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</si>
  <si>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</si>
  <si>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</si>
  <si>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</si>
  <si>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</si>
  <si>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</si>
  <si>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</si>
  <si>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</si>
  <si>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</si>
  <si>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</si>
  <si>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</si>
  <si>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</si>
  <si>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</si>
  <si>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</si>
  <si>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</si>
  <si>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</si>
  <si>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</si>
  <si>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</si>
  <si>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</si>
  <si>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</si>
  <si>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</si>
  <si>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</si>
  <si>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</si>
  <si>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</si>
  <si>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</si>
  <si>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</si>
  <si>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</si>
  <si>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</si>
  <si>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</si>
  <si>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</si>
  <si>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</si>
  <si>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</si>
  <si>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</si>
  <si>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</si>
  <si>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</si>
  <si>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</si>
  <si>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</si>
  <si>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</si>
  <si>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</si>
  <si>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</si>
  <si>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</si>
  <si>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</si>
  <si>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</si>
  <si>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</si>
  <si>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</si>
  <si>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</si>
  <si>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</si>
  <si>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</si>
  <si>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</si>
  <si>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</si>
  <si>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</si>
  <si>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</si>
  <si>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</si>
  <si>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</si>
  <si>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</si>
  <si>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</si>
  <si>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</si>
  <si>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</si>
  <si>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</si>
  <si>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</si>
  <si>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</si>
  <si>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</si>
  <si>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</si>
  <si>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</si>
  <si>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</si>
  <si>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</si>
  <si>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</si>
  <si>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</si>
  <si>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</si>
  <si>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</si>
  <si>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</si>
  <si>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</si>
  <si>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</si>
  <si>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</si>
  <si>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</si>
  <si>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</si>
  <si>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</si>
  <si>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</si>
  <si>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</si>
  <si>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</si>
  <si>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</si>
  <si>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</si>
  <si>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</si>
  <si>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</si>
  <si>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</si>
  <si>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</si>
  <si>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</si>
  <si>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</si>
  <si>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</si>
  <si>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</si>
  <si>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</si>
  <si>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</si>
  <si>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</si>
  <si>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</si>
  <si>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</si>
  <si>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</si>
  <si>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</si>
  <si>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</si>
  <si>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</si>
  <si>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</si>
  <si>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</si>
  <si>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</si>
  <si>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</si>
  <si>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</si>
  <si>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</si>
  <si>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</si>
  <si>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</si>
  <si>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</si>
  <si>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</si>
  <si>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</si>
  <si>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</si>
  <si>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</si>
  <si>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</si>
  <si>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</si>
  <si>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</si>
  <si>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</si>
  <si>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</si>
  <si>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</si>
  <si>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</si>
  <si>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</si>
  <si>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</si>
  <si>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</si>
  <si>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</si>
  <si>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</si>
  <si>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</si>
  <si>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</si>
  <si>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</si>
  <si>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</si>
  <si>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</si>
  <si>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</si>
  <si>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</si>
  <si>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</si>
  <si>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</si>
  <si>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</si>
  <si>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</si>
  <si>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</si>
  <si>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</si>
  <si>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</si>
  <si>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</si>
  <si>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</si>
  <si>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</si>
  <si>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</si>
  <si>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</si>
  <si>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</si>
  <si>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</si>
  <si>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</si>
  <si>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</si>
  <si>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</si>
  <si>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</si>
  <si>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</si>
  <si>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</si>
  <si>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</si>
  <si>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</si>
  <si>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</si>
  <si>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</si>
  <si>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</si>
  <si>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</si>
  <si>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</si>
  <si>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</si>
  <si>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</si>
  <si>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</si>
  <si>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</si>
  <si>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</si>
  <si>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</si>
  <si>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</si>
  <si>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</si>
  <si>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</si>
  <si>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</si>
  <si>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</si>
  <si>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</si>
  <si>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</si>
  <si>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</si>
  <si>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</si>
  <si>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</si>
  <si>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</si>
  <si>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</si>
  <si>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</si>
  <si>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</si>
  <si>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</si>
  <si>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</si>
  <si>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</si>
  <si>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</si>
  <si>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</si>
  <si>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</si>
  <si>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</si>
  <si>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</si>
  <si>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</si>
  <si>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</si>
  <si>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</si>
  <si>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</si>
  <si>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</si>
  <si>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</si>
  <si>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</si>
  <si>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</si>
  <si>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</si>
  <si>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</si>
  <si>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</si>
  <si>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</si>
  <si>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</si>
  <si>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</si>
  <si>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</si>
  <si>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</si>
  <si>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</si>
  <si>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</si>
  <si>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</si>
  <si>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</si>
  <si>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</si>
  <si>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</si>
  <si>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</si>
  <si>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</si>
  <si>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</si>
  <si>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</si>
  <si>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</si>
  <si>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</si>
  <si>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</si>
  <si>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</si>
  <si>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</si>
  <si>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</si>
  <si>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</si>
  <si>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</si>
  <si>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</si>
  <si>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</si>
  <si>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</si>
  <si>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</si>
  <si>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</si>
  <si>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</si>
  <si>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</si>
  <si>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</si>
  <si>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</si>
  <si>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</si>
  <si>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</si>
  <si>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</si>
  <si>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</si>
  <si>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</si>
  <si>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</si>
  <si>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</si>
  <si>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</si>
  <si>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</si>
  <si>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</si>
  <si>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</si>
  <si>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</si>
  <si>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</si>
  <si>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</si>
  <si>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</si>
  <si>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</si>
  <si>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</si>
  <si>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</si>
  <si>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</si>
  <si>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</si>
  <si>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</si>
  <si>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</si>
  <si>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</si>
  <si>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</si>
  <si>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</si>
  <si>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</si>
  <si>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</si>
  <si>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</si>
  <si>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</si>
  <si>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</si>
  <si>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</si>
  <si>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</si>
  <si>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</si>
  <si>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</si>
  <si>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</si>
  <si>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</si>
  <si>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</si>
  <si>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</si>
  <si>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</si>
  <si>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</si>
  <si>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</si>
  <si>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</si>
  <si>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</si>
  <si>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</si>
  <si>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</si>
  <si>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</si>
  <si>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</si>
  <si>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</si>
  <si>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</si>
  <si>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</si>
  <si>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</si>
  <si>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</si>
  <si>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</si>
  <si>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</si>
  <si>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</si>
  <si>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</si>
  <si>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</si>
  <si>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</si>
  <si>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</si>
  <si>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</si>
  <si>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</si>
  <si>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</si>
  <si>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</si>
  <si>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</si>
  <si>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</si>
  <si>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</si>
  <si>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</si>
  <si>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</si>
  <si>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</si>
  <si>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</si>
  <si>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</si>
  <si>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</si>
  <si>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</si>
  <si>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</si>
  <si>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</si>
  <si>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</si>
  <si>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</si>
  <si>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</si>
  <si>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</si>
  <si>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</si>
  <si>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</si>
  <si>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</si>
  <si>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</si>
  <si>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</si>
  <si>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</si>
  <si>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</si>
  <si>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</si>
  <si>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</si>
  <si>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</si>
  <si>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</si>
  <si>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</si>
  <si>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</si>
  <si>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</si>
  <si>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</si>
  <si>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</si>
  <si>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</si>
  <si>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</si>
  <si>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</si>
  <si>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</si>
  <si>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</si>
  <si>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</si>
  <si>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</si>
  <si>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</si>
  <si>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</si>
  <si>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</si>
  <si>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</si>
  <si>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</si>
  <si>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</si>
  <si>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</si>
  <si>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</si>
  <si>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</si>
  <si>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</si>
  <si>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</si>
  <si>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</si>
  <si>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</si>
  <si>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</si>
  <si>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</si>
  <si>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</si>
  <si>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</si>
  <si>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</si>
  <si>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</si>
  <si>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</si>
  <si>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</si>
  <si>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</si>
  <si>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</si>
  <si>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</si>
  <si>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</si>
  <si>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</si>
  <si>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</si>
  <si>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</si>
  <si>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</si>
  <si>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</si>
  <si>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</si>
  <si>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</si>
  <si>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</si>
  <si>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</si>
  <si>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</si>
  <si>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</si>
  <si>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</si>
  <si>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</si>
  <si>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</si>
  <si>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</si>
  <si>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</si>
  <si>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</si>
  <si>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</si>
  <si>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</si>
  <si>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</si>
  <si>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</si>
  <si>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</si>
  <si>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</si>
  <si>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</si>
  <si>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</si>
  <si>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</si>
  <si>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</si>
  <si>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</si>
  <si>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</si>
  <si>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</si>
  <si>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</si>
  <si>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</si>
  <si>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</si>
  <si>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</si>
  <si>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</si>
  <si>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</si>
  <si>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</si>
  <si>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</si>
  <si>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</si>
  <si>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</si>
  <si>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</si>
  <si>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</si>
  <si>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</si>
  <si>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</si>
  <si>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</si>
  <si>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</si>
  <si>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</si>
  <si>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</si>
  <si>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</si>
  <si>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</si>
  <si>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</si>
  <si>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</si>
  <si>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</si>
  <si>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</si>
  <si>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</si>
  <si>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</si>
  <si>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</si>
  <si>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</si>
  <si>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</si>
  <si>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</si>
  <si>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</si>
  <si>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</si>
  <si>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</si>
  <si>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</si>
  <si>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</si>
  <si>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</si>
  <si>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</si>
  <si>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</si>
  <si>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</si>
  <si>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</si>
  <si>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</si>
  <si>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</si>
  <si>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</si>
  <si>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</si>
  <si>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</si>
  <si>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</si>
  <si>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</si>
  <si>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</si>
  <si>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</si>
  <si>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</si>
  <si>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</si>
  <si>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</si>
  <si>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</si>
  <si>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</si>
  <si>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</si>
  <si>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</si>
  <si>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</si>
  <si>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</si>
  <si>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</si>
  <si>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</si>
  <si>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</si>
  <si>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</si>
  <si>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</si>
  <si>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</si>
  <si>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</si>
  <si>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</si>
  <si>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</si>
  <si>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</si>
  <si>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</si>
  <si>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</si>
  <si>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</si>
  <si>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</si>
  <si>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</si>
  <si>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</si>
  <si>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</si>
  <si>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</si>
  <si>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</si>
  <si>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</si>
  <si>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</si>
  <si>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</si>
  <si>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</si>
  <si>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</si>
  <si>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</si>
  <si>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</si>
  <si>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</si>
  <si>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</si>
  <si>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</si>
  <si>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</si>
  <si>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</si>
  <si>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</si>
  <si>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</si>
  <si>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</si>
  <si>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</si>
  <si>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</si>
  <si>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</si>
  <si>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</si>
  <si>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</si>
  <si>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</si>
  <si>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</si>
  <si>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</si>
  <si>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</si>
  <si>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</si>
  <si>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</si>
  <si>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</si>
  <si>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</si>
  <si>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</si>
  <si>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</si>
  <si>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</si>
  <si>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</si>
  <si>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</si>
  <si>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</si>
  <si>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</si>
  <si>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</si>
  <si>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</si>
  <si>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</si>
  <si>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</si>
  <si>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</si>
  <si>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</si>
  <si>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</si>
  <si>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</si>
  <si>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</si>
  <si>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</si>
  <si>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</si>
  <si>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</si>
  <si>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</si>
  <si>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</si>
  <si>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</si>
  <si>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</si>
  <si>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</si>
  <si>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</si>
  <si>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</si>
  <si>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</si>
  <si>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</si>
  <si>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</si>
  <si>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</si>
  <si>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</si>
  <si>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</si>
  <si>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</si>
  <si>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</si>
  <si>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</si>
  <si>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</si>
  <si>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</si>
  <si>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</si>
  <si>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</si>
  <si>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</si>
  <si>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</si>
  <si>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</si>
  <si>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</si>
  <si>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</si>
  <si>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</si>
  <si>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</si>
  <si>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</si>
  <si>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</si>
  <si>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</si>
  <si>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</si>
  <si>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</si>
  <si>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</si>
  <si>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</si>
  <si>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</si>
  <si>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</si>
  <si>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</si>
  <si>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</si>
  <si>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</si>
  <si>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</si>
  <si>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</si>
  <si>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</si>
  <si>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</si>
  <si>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</si>
  <si>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</si>
  <si>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</si>
  <si>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</si>
  <si>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</si>
  <si>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</si>
  <si>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</si>
  <si>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</si>
  <si>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</si>
  <si>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</si>
  <si>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</si>
  <si>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</si>
  <si>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</si>
  <si>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</si>
  <si>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</si>
  <si>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</si>
  <si>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</si>
  <si>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</si>
  <si>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</si>
  <si>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</si>
  <si>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</si>
  <si>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</si>
  <si>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</si>
  <si>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</si>
  <si>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</si>
  <si>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</si>
  <si>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</si>
  <si>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</si>
  <si>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</si>
  <si>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</si>
  <si>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</si>
  <si>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</si>
  <si>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</si>
  <si>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</si>
  <si>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</si>
  <si>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</si>
  <si>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</si>
  <si>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</si>
  <si>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</si>
  <si>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</si>
  <si>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</si>
  <si>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</si>
  <si>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</si>
  <si>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</si>
  <si>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</si>
  <si>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</si>
  <si>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</si>
  <si>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</si>
  <si>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</si>
  <si>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</si>
  <si>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</si>
  <si>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</si>
  <si>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</si>
  <si>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</si>
  <si>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</si>
  <si>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</si>
  <si>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</si>
  <si>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</si>
  <si>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</si>
  <si>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</si>
  <si>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</si>
  <si>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</si>
  <si>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</si>
  <si>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</si>
  <si>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</si>
  <si>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</si>
  <si>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</si>
  <si>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</si>
  <si>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</si>
  <si>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</si>
  <si>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</si>
  <si>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</si>
  <si>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</si>
  <si>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</si>
  <si>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</si>
  <si>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</si>
  <si>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</si>
  <si>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</si>
  <si>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</si>
  <si>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</si>
  <si>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</si>
  <si>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</si>
  <si>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</si>
  <si>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</si>
  <si>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</si>
  <si>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</si>
  <si>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</si>
  <si>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</si>
  <si>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</si>
  <si>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</si>
  <si>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</si>
  <si>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</si>
  <si>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</si>
  <si>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</si>
  <si>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</si>
  <si>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</si>
  <si>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</si>
  <si>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</si>
  <si>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</si>
  <si>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</si>
  <si>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</si>
  <si>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</si>
  <si>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</si>
  <si>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</si>
  <si>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</si>
  <si>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</si>
  <si>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</si>
  <si>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</si>
  <si>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</si>
  <si>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</si>
  <si>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</si>
  <si>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</si>
  <si>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</si>
  <si>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</si>
  <si>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</si>
  <si>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</si>
  <si>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</si>
  <si>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</si>
  <si>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</si>
  <si>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</si>
  <si>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</si>
  <si>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</si>
  <si>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</si>
  <si>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</si>
  <si>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</si>
  <si>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</si>
  <si>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</si>
  <si>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</si>
  <si>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</si>
  <si>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</si>
  <si>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</si>
  <si>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</si>
  <si>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</si>
  <si>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</si>
  <si>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</si>
  <si>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</si>
  <si>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</si>
  <si>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</si>
  <si>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</si>
  <si>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</si>
  <si>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</si>
  <si>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</si>
  <si>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</si>
  <si>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</si>
  <si>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</si>
  <si>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</si>
  <si>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</si>
  <si>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</si>
  <si>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</si>
  <si>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</si>
  <si>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</si>
  <si>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</si>
  <si>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</si>
  <si>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</si>
  <si>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</si>
  <si>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</si>
  <si>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</si>
  <si>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</si>
  <si>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</si>
  <si>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</si>
  <si>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</si>
  <si>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</si>
  <si>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</si>
  <si>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</si>
  <si>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</si>
  <si>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</si>
  <si>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</si>
  <si>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</si>
  <si>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</si>
  <si>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</si>
  <si>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</si>
  <si>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</si>
  <si>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</si>
  <si>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</si>
  <si>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</si>
  <si>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</si>
  <si>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</si>
  <si>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</si>
  <si>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</si>
  <si>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</si>
  <si>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</si>
  <si>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</si>
  <si>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</si>
  <si>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</si>
  <si>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</si>
  <si>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</si>
  <si>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</si>
  <si>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</si>
  <si>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</si>
  <si>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</si>
  <si>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</si>
  <si>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</si>
  <si>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</si>
  <si>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</si>
  <si>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</si>
  <si>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</si>
  <si>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</si>
  <si>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</si>
  <si>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</si>
  <si>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</si>
  <si>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</si>
  <si>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</si>
  <si>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</si>
  <si>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</si>
  <si>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</si>
  <si>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</si>
  <si>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</si>
  <si>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</si>
  <si>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</si>
  <si>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</si>
  <si>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</si>
  <si>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</si>
  <si>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</si>
  <si>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</si>
  <si>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</si>
  <si>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</si>
  <si>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</si>
  <si>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</si>
  <si>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</si>
  <si>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</si>
  <si>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</si>
  <si>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</si>
  <si>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</si>
  <si>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</si>
  <si>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</si>
  <si>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</si>
  <si>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</si>
  <si>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</si>
  <si>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</si>
  <si>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</si>
  <si>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</si>
  <si>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</si>
  <si>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</si>
  <si>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</si>
  <si>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</si>
  <si>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</si>
  <si>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</si>
  <si>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</si>
  <si>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</si>
  <si>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</si>
  <si>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</si>
  <si>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</si>
  <si>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</si>
  <si>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</si>
  <si>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</si>
  <si>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</si>
  <si>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</si>
  <si>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</si>
  <si>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</si>
  <si>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</si>
  <si>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</si>
  <si>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</si>
  <si>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</si>
  <si>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</si>
  <si>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</si>
  <si>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</si>
  <si>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</si>
  <si>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</si>
  <si>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</si>
  <si>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</si>
  <si>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</si>
  <si>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</si>
  <si>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</si>
  <si>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</si>
  <si>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</si>
  <si>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</si>
  <si>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</si>
  <si>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</si>
  <si>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</si>
  <si>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</si>
  <si>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</si>
  <si>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</si>
  <si>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</si>
  <si>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</si>
  <si>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</si>
  <si>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</si>
  <si>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</si>
  <si>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</si>
  <si>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</si>
  <si>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</si>
  <si>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</si>
  <si>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</si>
  <si>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</si>
  <si>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</si>
  <si>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</si>
  <si>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</si>
  <si>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</si>
  <si>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</si>
  <si>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</si>
  <si>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</si>
  <si>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</si>
  <si>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</si>
  <si>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</si>
  <si>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</si>
  <si>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</si>
  <si>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</si>
  <si>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</si>
  <si>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</si>
  <si>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</si>
  <si>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</si>
  <si>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</si>
  <si>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</si>
  <si>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</si>
  <si>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</si>
  <si>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</si>
  <si>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</si>
  <si>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</si>
  <si>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</si>
  <si>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</si>
  <si>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</si>
  <si>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</si>
  <si>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</si>
  <si>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</si>
  <si>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</si>
  <si>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</si>
  <si>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</si>
  <si>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</si>
  <si>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</si>
  <si>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</si>
  <si>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</si>
  <si>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</si>
  <si>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</si>
  <si>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</si>
  <si>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</si>
  <si>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</si>
  <si>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</si>
  <si>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</si>
  <si>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</si>
  <si>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</si>
  <si>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</si>
  <si>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</si>
  <si>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</si>
  <si>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</si>
  <si>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</si>
  <si>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</si>
  <si>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</si>
  <si>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</si>
  <si>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</si>
  <si>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</si>
  <si>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</si>
  <si>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</si>
  <si>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</si>
  <si>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</si>
  <si>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</si>
  <si>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</si>
  <si>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</si>
  <si>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</si>
  <si>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</si>
  <si>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</si>
  <si>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</si>
  <si>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</si>
  <si>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</si>
  <si>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</si>
  <si>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</si>
  <si>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</si>
  <si>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</si>
  <si>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</si>
  <si>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</si>
  <si>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</si>
  <si>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</si>
  <si>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</si>
  <si>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</si>
  <si>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</si>
  <si>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</si>
  <si>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</si>
  <si>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</si>
  <si>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</si>
  <si>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</si>
  <si>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</si>
  <si>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</si>
  <si>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</si>
  <si>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</si>
  <si>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</si>
  <si>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</si>
  <si>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</si>
  <si>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</si>
  <si>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</si>
  <si>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</si>
  <si>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</si>
  <si>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</si>
  <si>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</si>
  <si>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</si>
  <si>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</si>
  <si>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</si>
  <si>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</si>
  <si>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</si>
  <si>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</si>
  <si>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</si>
  <si>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</si>
  <si>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</si>
  <si>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</si>
  <si>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</si>
  <si>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</si>
  <si>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</si>
  <si>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</si>
  <si>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</si>
  <si>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</si>
  <si>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</si>
  <si>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</si>
  <si>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</si>
  <si>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</si>
  <si>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</si>
  <si>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</si>
  <si>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</si>
  <si>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</si>
  <si>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</si>
  <si>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</si>
  <si>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</si>
  <si>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</si>
  <si>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</si>
  <si>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</si>
  <si>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</si>
  <si>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</si>
  <si>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</si>
  <si>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</si>
  <si>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</si>
  <si>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</si>
  <si>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</si>
  <si>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</si>
  <si>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</si>
  <si>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</si>
  <si>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</si>
  <si>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</si>
  <si>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</si>
  <si>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</si>
  <si>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</si>
  <si>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</si>
  <si>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</si>
  <si>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</si>
  <si>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</si>
  <si>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</si>
  <si>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</si>
  <si>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</si>
  <si>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</si>
  <si>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</si>
  <si>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</si>
  <si>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</si>
  <si>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</si>
  <si>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</si>
  <si>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</si>
  <si>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</si>
  <si>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</si>
  <si>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</si>
  <si>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</si>
  <si>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</si>
  <si>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</si>
  <si>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</si>
  <si>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</si>
  <si>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</si>
  <si>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</si>
  <si>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</si>
  <si>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</si>
  <si>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</si>
  <si>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</si>
  <si>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</si>
  <si>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</si>
  <si>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</si>
  <si>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</si>
  <si>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</si>
  <si>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</si>
  <si>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</si>
  <si>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</si>
  <si>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</si>
  <si>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</si>
  <si>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</si>
  <si>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</si>
  <si>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</si>
  <si>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</si>
  <si>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</si>
  <si>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</si>
  <si>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</si>
  <si>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</si>
  <si>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</si>
  <si>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</si>
  <si>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</si>
  <si>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</si>
  <si>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</si>
  <si>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</si>
  <si>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</si>
  <si>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</si>
  <si>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</si>
  <si>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</si>
  <si>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</si>
  <si>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</si>
  <si>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</si>
  <si>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</si>
  <si>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</si>
  <si>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</si>
  <si>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</si>
  <si>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</si>
  <si>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</si>
  <si>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</si>
  <si>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</si>
  <si>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</si>
  <si>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</si>
  <si>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</si>
  <si>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</si>
  <si>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</si>
  <si>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</si>
  <si>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</si>
  <si>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</si>
  <si>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</si>
  <si>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</si>
  <si>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</si>
  <si>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</si>
  <si>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</si>
  <si>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</si>
  <si>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</si>
  <si>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</si>
  <si>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</si>
  <si>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</si>
  <si>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</si>
  <si>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</si>
  <si>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</si>
  <si>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</si>
  <si>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</si>
  <si>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</si>
  <si>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</si>
  <si>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</si>
  <si>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</si>
  <si>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</si>
  <si>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</si>
  <si>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</si>
  <si>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</si>
  <si>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</si>
  <si>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</si>
  <si>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</si>
  <si>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</si>
  <si>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</si>
  <si>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</si>
  <si>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</si>
  <si>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</si>
  <si>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</si>
  <si>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</si>
  <si>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</si>
  <si>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</si>
  <si>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</si>
  <si>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</si>
  <si>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</si>
  <si>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</si>
  <si>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</si>
  <si>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</si>
  <si>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</si>
  <si>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</si>
  <si>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</si>
  <si>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</si>
  <si>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</si>
  <si>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</si>
  <si>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</si>
  <si>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</si>
  <si>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</si>
  <si>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</si>
  <si>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</si>
  <si>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</si>
  <si>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</si>
  <si>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</si>
  <si>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</si>
  <si>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</si>
  <si>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</si>
  <si>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</si>
  <si>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</si>
  <si>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</si>
  <si>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</si>
  <si>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</si>
  <si>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</si>
  <si>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</si>
  <si>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</si>
  <si>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</si>
  <si>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</si>
  <si>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</si>
  <si>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</si>
  <si>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</si>
  <si>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</si>
  <si>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</si>
  <si>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</si>
  <si>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</si>
  <si>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</si>
  <si>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</si>
  <si>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</si>
  <si>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</si>
  <si>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</si>
  <si>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</si>
  <si>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</si>
  <si>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</si>
  <si>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</si>
  <si>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</si>
  <si>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</si>
  <si>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</si>
  <si>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</si>
  <si>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</si>
  <si>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</si>
  <si>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</si>
  <si>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</si>
  <si>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</si>
  <si>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</si>
  <si>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</si>
  <si>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</si>
  <si>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</si>
  <si>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</si>
  <si>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</si>
  <si>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</si>
  <si>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</si>
  <si>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</si>
  <si>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</si>
  <si>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</si>
  <si>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</si>
  <si>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</si>
  <si>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</si>
  <si>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</si>
  <si>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</si>
  <si>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</si>
  <si>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</si>
  <si>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</si>
  <si>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</si>
  <si>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</si>
  <si>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</si>
  <si>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</si>
  <si>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</si>
  <si>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</si>
  <si>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</si>
  <si>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</si>
  <si>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</si>
  <si>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</si>
  <si>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</si>
  <si>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</si>
  <si>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</si>
  <si>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</si>
  <si>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</si>
  <si>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</si>
  <si>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</si>
  <si>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</si>
  <si>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</si>
  <si>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</si>
  <si>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</si>
  <si>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</si>
  <si>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</si>
  <si>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</si>
  <si>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</si>
  <si>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</si>
  <si>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</si>
  <si>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</si>
  <si>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</si>
  <si>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</si>
  <si>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</si>
  <si>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</si>
  <si>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</si>
  <si>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</si>
  <si>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</si>
  <si>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</si>
  <si>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</si>
  <si>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</si>
  <si>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</si>
  <si>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</si>
  <si>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</si>
  <si>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</si>
  <si>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</si>
  <si>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</si>
  <si>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</si>
  <si>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</si>
  <si>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</si>
  <si>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</si>
  <si>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</si>
  <si>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</si>
  <si>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</si>
  <si>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</si>
  <si>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</si>
  <si>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</si>
  <si>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</si>
  <si>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</si>
  <si>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</si>
  <si>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</si>
  <si>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</si>
  <si>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</si>
  <si>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</si>
  <si>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</si>
  <si>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</si>
  <si>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</si>
  <si>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</si>
  <si>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</si>
  <si>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</si>
  <si>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</si>
  <si>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</si>
  <si>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</si>
  <si>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</si>
  <si>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</si>
  <si>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</si>
  <si>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</si>
  <si>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</si>
  <si>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</si>
  <si>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</si>
  <si>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</si>
  <si>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</si>
  <si>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</si>
  <si>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</si>
  <si>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</si>
  <si>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</si>
  <si>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</si>
  <si>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</si>
  <si>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</si>
  <si>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</si>
  <si>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</si>
  <si>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</si>
  <si>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</si>
  <si>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</si>
  <si>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</si>
  <si>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</si>
  <si>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</si>
  <si>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</si>
  <si>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</si>
  <si>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</si>
  <si>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</si>
  <si>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</si>
  <si>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</si>
  <si>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</si>
  <si>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</si>
  <si>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</si>
  <si>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</si>
  <si>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</si>
  <si>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</si>
  <si>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</si>
  <si>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</si>
  <si>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</si>
  <si>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</si>
  <si>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</si>
  <si>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</si>
  <si>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</si>
  <si>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</si>
  <si>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</si>
  <si>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</si>
  <si>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</si>
  <si>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</si>
  <si>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</si>
  <si>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</si>
  <si>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</si>
  <si>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</si>
  <si>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</si>
  <si>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</si>
  <si>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</si>
  <si>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</si>
  <si>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</si>
  <si>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</si>
  <si>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</si>
  <si>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</si>
  <si>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</si>
  <si>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</si>
  <si>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</si>
  <si>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</si>
  <si>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</si>
  <si>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</si>
  <si>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</si>
  <si>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</si>
  <si>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</si>
  <si>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</si>
  <si>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</si>
  <si>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</si>
  <si>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</si>
  <si>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</si>
  <si>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</si>
  <si>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</si>
  <si>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</si>
  <si>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</si>
  <si>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</si>
  <si>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</si>
  <si>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</si>
  <si>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</si>
  <si>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</si>
  <si>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</si>
  <si>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</si>
  <si>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</si>
  <si>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</si>
  <si>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</si>
  <si>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</si>
  <si>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</si>
  <si>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</si>
  <si>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</si>
  <si>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</si>
  <si>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</si>
  <si>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</si>
  <si>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</si>
  <si>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</si>
  <si>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</si>
  <si>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</si>
  <si>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</si>
  <si>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</si>
  <si>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</si>
  <si>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</si>
  <si>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</si>
  <si>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</si>
  <si>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</si>
  <si>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</si>
  <si>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</si>
  <si>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</si>
  <si>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</si>
  <si>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</si>
  <si>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</si>
  <si>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</si>
  <si>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</si>
  <si>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</si>
  <si>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</si>
  <si>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</si>
  <si>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</si>
  <si>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</si>
  <si>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</si>
  <si>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</si>
  <si>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</si>
  <si>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</si>
  <si>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</si>
  <si>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</si>
  <si>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</si>
  <si>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</si>
  <si>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</si>
  <si>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</si>
  <si>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</si>
  <si>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</si>
  <si>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</si>
  <si>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</si>
  <si>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</si>
  <si>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</si>
  <si>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</si>
  <si>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</si>
  <si>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</si>
  <si>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</si>
  <si>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</si>
  <si>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</si>
  <si>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</si>
  <si>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</si>
  <si>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</si>
  <si>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</si>
  <si>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</si>
  <si>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</si>
  <si>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</si>
  <si>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</si>
  <si>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</si>
  <si>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</si>
  <si>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</si>
  <si>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</si>
  <si>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</si>
  <si>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</si>
  <si>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</si>
  <si>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</si>
  <si>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</si>
  <si>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</si>
  <si>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</si>
  <si>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</si>
  <si>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</si>
  <si>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</si>
  <si>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</si>
  <si>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</si>
  <si>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</si>
  <si>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</si>
  <si>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</si>
  <si>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</si>
  <si>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</si>
  <si>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</si>
  <si>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</si>
  <si>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</si>
  <si>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</si>
  <si>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</si>
  <si>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</si>
  <si>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</si>
  <si>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</si>
  <si>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</si>
  <si>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</si>
  <si>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</si>
  <si>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</si>
  <si>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</si>
  <si>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</si>
  <si>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</si>
  <si>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</si>
  <si>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</si>
  <si>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</si>
  <si>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</si>
  <si>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</si>
  <si>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</si>
  <si>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</si>
  <si>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</si>
  <si>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</si>
  <si>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</si>
  <si>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</si>
  <si>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</si>
  <si>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</si>
  <si>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</si>
  <si>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</si>
  <si>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</si>
  <si>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</si>
  <si>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</si>
  <si>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</si>
  <si>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</si>
  <si>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</si>
  <si>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</si>
  <si>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</si>
  <si>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</si>
  <si>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</si>
  <si>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</si>
  <si>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</si>
  <si>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</si>
  <si>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</si>
  <si>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</si>
  <si>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</si>
  <si>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</si>
  <si>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</si>
  <si>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</si>
  <si>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</si>
  <si>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</si>
  <si>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</si>
  <si>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</si>
  <si>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</si>
  <si>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</si>
  <si>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</si>
  <si>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</si>
  <si>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</si>
  <si>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</si>
  <si>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</si>
  <si>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</si>
  <si>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</si>
  <si>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</si>
  <si>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</si>
  <si>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</si>
  <si>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</si>
  <si>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</si>
  <si>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</si>
  <si>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</si>
  <si>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</si>
  <si>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</si>
  <si>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</si>
  <si>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</si>
  <si>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</si>
  <si>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</si>
  <si>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</si>
  <si>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</si>
  <si>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</si>
  <si>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</si>
  <si>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</si>
  <si>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</si>
  <si>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</si>
  <si>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</si>
  <si>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</si>
  <si>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</si>
  <si>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</si>
  <si>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</si>
  <si>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</si>
  <si>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</si>
  <si>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</si>
  <si>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</si>
  <si>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</si>
  <si>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</si>
  <si>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</si>
  <si>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</si>
  <si>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</si>
  <si>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</si>
  <si>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</si>
  <si>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</si>
  <si>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</si>
  <si>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</si>
  <si>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</si>
  <si>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</si>
  <si>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</si>
  <si>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</si>
  <si>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</si>
  <si>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</si>
  <si>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</si>
  <si>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</si>
  <si>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</si>
  <si>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</si>
  <si>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</si>
  <si>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</si>
  <si>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</si>
  <si>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</si>
  <si>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</si>
  <si>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</si>
  <si>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</si>
  <si>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</si>
  <si>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</si>
  <si>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</si>
  <si>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</si>
  <si>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</si>
  <si>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</si>
  <si>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</si>
  <si>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</si>
  <si>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</si>
  <si>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</si>
  <si>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</si>
  <si>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</si>
  <si>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</si>
  <si>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</si>
  <si>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</si>
  <si>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</si>
  <si>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</si>
  <si>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</si>
  <si>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</si>
  <si>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</si>
  <si>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</si>
  <si>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</si>
  <si>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</si>
  <si>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</si>
  <si>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</si>
  <si>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</si>
  <si>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</si>
  <si>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</si>
  <si>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</si>
  <si>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</si>
  <si>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</si>
  <si>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</si>
  <si>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</si>
  <si>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</si>
  <si>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</si>
  <si>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</si>
  <si>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</si>
  <si>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</si>
  <si>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</si>
  <si>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</si>
  <si>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</si>
  <si>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</si>
  <si>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</si>
  <si>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</si>
  <si>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</si>
  <si>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</si>
  <si>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</si>
  <si>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</si>
  <si>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</si>
  <si>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</si>
  <si>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</si>
  <si>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</si>
  <si>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</si>
  <si>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</si>
  <si>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</si>
  <si>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</si>
  <si>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</si>
  <si>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</si>
  <si>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</si>
  <si>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</si>
  <si>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</si>
  <si>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</si>
  <si>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</si>
  <si>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</si>
  <si>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</si>
  <si>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</si>
  <si>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</si>
  <si>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</si>
  <si>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</si>
  <si>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</si>
  <si>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</si>
  <si>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</si>
  <si>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</si>
  <si>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</si>
  <si>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</si>
  <si>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</si>
  <si>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</si>
  <si>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</si>
  <si>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</si>
  <si>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</si>
  <si>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</si>
  <si>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</si>
  <si>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</si>
  <si>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</si>
  <si>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</si>
  <si>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</si>
  <si>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</si>
  <si>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</si>
  <si>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</si>
  <si>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</si>
  <si>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</si>
  <si>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</si>
  <si>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</si>
  <si>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</si>
  <si>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</si>
  <si>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</si>
  <si>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</si>
  <si>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</si>
  <si>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</si>
  <si>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</si>
  <si>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</si>
  <si>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</si>
  <si>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</si>
  <si>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</si>
  <si>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</si>
  <si>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</si>
  <si>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</si>
  <si>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</si>
  <si>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</si>
  <si>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</si>
  <si>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</si>
  <si>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</si>
  <si>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</si>
  <si>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</si>
  <si>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</si>
  <si>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</si>
  <si>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</si>
  <si>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</si>
  <si>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</si>
  <si>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</si>
  <si>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</si>
  <si>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</si>
  <si>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</si>
  <si>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</si>
  <si>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</si>
  <si>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</si>
  <si>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</si>
  <si>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</si>
  <si>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</si>
  <si>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</si>
  <si>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</si>
  <si>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</si>
  <si>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</si>
  <si>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</si>
  <si>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</si>
  <si>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</si>
  <si>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</si>
  <si>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</si>
  <si>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</si>
  <si>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</si>
  <si>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</si>
  <si>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</si>
  <si>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</si>
  <si>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</si>
  <si>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</si>
  <si>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</si>
  <si>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</si>
  <si>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</si>
  <si>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</si>
  <si>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</si>
  <si>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</si>
  <si>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</si>
  <si>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</si>
  <si>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</si>
  <si>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</si>
  <si>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</si>
  <si>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</si>
  <si>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</si>
  <si>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</si>
  <si>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</si>
  <si>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</si>
  <si>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</si>
  <si>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</si>
  <si>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</si>
  <si>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</si>
  <si>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</si>
  <si>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</si>
  <si>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</si>
  <si>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</si>
  <si>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</si>
  <si>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</si>
  <si>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</si>
  <si>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</si>
  <si>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</si>
  <si>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</si>
  <si>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</si>
  <si>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</si>
  <si>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</si>
  <si>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</si>
  <si>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</si>
  <si>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</si>
  <si>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</si>
  <si>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</si>
  <si>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</si>
  <si>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</si>
  <si>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</si>
  <si>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</si>
  <si>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</si>
  <si>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</si>
  <si>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</si>
  <si>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</si>
  <si>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</si>
  <si>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</si>
  <si>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</si>
  <si>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</si>
  <si>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</si>
  <si>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</si>
  <si>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</si>
  <si>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</si>
  <si>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</si>
  <si>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</si>
  <si>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</si>
  <si>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</si>
  <si>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</si>
  <si>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</si>
  <si>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</si>
  <si>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</si>
  <si>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</si>
  <si>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</si>
  <si>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</si>
  <si>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</si>
  <si>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</si>
  <si>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</si>
  <si>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</si>
  <si>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</si>
  <si>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</si>
  <si>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</si>
  <si>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</si>
  <si>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</si>
  <si>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</si>
  <si>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</si>
  <si>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</si>
  <si>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</si>
  <si>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</si>
  <si>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</si>
  <si>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</si>
  <si>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</si>
  <si>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</si>
  <si>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</si>
  <si>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</si>
  <si>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</si>
  <si>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</si>
  <si>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</si>
  <si>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</si>
  <si>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</si>
  <si>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</si>
  <si>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</si>
  <si>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</si>
  <si>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</si>
  <si>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</si>
  <si>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</si>
  <si>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</si>
  <si>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</si>
  <si>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</si>
  <si>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</si>
  <si>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</si>
  <si>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</si>
  <si>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</si>
  <si>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</si>
  <si>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</si>
  <si>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</si>
  <si>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</si>
  <si>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</si>
  <si>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</si>
  <si>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</si>
  <si>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</si>
  <si>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</si>
  <si>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</si>
  <si>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</si>
  <si>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</si>
  <si>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</si>
  <si>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</si>
  <si>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</si>
  <si>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</si>
  <si>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</si>
  <si>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</si>
  <si>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</si>
  <si>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</si>
  <si>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</si>
  <si>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</si>
  <si>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</si>
  <si>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</si>
  <si>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</si>
  <si>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</si>
  <si>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</si>
  <si>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</si>
  <si>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</si>
  <si>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</si>
  <si>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</si>
  <si>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</si>
  <si>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</si>
  <si>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</si>
  <si>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</si>
  <si>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</si>
  <si>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</si>
  <si>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</si>
  <si>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</si>
  <si>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</si>
  <si>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</si>
  <si>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</si>
  <si>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</si>
  <si>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</si>
  <si>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</si>
  <si>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</si>
  <si>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</si>
  <si>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</si>
  <si>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</si>
  <si>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</si>
  <si>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</si>
  <si>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</si>
  <si>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</si>
  <si>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</si>
  <si>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</si>
  <si>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</si>
  <si>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</si>
  <si>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</si>
  <si>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</si>
  <si>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</si>
  <si>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</si>
  <si>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</si>
  <si>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</si>
  <si>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</si>
  <si>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</si>
  <si>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</si>
  <si>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</si>
  <si>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</si>
  <si>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</si>
  <si>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</si>
  <si>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</si>
  <si>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</si>
  <si>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</si>
  <si>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</si>
  <si>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</si>
  <si>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</si>
  <si>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</si>
  <si>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</si>
  <si>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</si>
  <si>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</si>
  <si>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</si>
  <si>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</si>
  <si>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</si>
  <si>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</si>
  <si>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</si>
  <si>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</si>
  <si>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</si>
  <si>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</si>
  <si>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</si>
  <si>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</si>
  <si>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</si>
  <si>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</si>
  <si>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</si>
  <si>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</si>
  <si>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</si>
  <si>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</si>
  <si>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</si>
  <si>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</si>
  <si>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</si>
  <si>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</si>
  <si>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</si>
  <si>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</si>
  <si>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</si>
  <si>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</si>
  <si>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</si>
  <si>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</si>
  <si>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</si>
  <si>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</si>
  <si>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</si>
  <si>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</si>
  <si>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</si>
  <si>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</si>
  <si>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</si>
  <si>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</si>
  <si>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</si>
  <si>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</si>
  <si>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</si>
  <si>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</si>
  <si>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</si>
  <si>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</si>
  <si>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</si>
  <si>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</si>
  <si>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</si>
  <si>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</si>
  <si>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</si>
  <si>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</si>
  <si>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</si>
  <si>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</si>
  <si>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</si>
  <si>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</si>
  <si>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</si>
  <si>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</si>
  <si>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</si>
  <si>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</si>
  <si>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</si>
  <si>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</si>
  <si>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</si>
  <si>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</si>
  <si>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</si>
  <si>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</si>
  <si>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</si>
  <si>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</si>
  <si>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</si>
  <si>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</si>
  <si>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</si>
  <si>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</si>
  <si>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</si>
  <si>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</si>
  <si>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</si>
  <si>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</si>
  <si>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</si>
  <si>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</si>
  <si>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</si>
  <si>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</si>
  <si>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</si>
  <si>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</si>
  <si>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</si>
  <si>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</si>
  <si>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</si>
  <si>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</si>
  <si>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</si>
  <si>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</si>
  <si>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</si>
  <si>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</si>
  <si>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</si>
  <si>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</si>
  <si>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</si>
  <si>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</si>
  <si>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</si>
  <si>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</si>
  <si>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</si>
  <si>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</si>
  <si>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</si>
  <si>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</si>
  <si>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</si>
  <si>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</si>
  <si>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</si>
  <si>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</si>
  <si>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</si>
  <si>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</si>
  <si>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</si>
  <si>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</si>
  <si>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</si>
  <si>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</si>
  <si>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</si>
  <si>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</si>
  <si>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</si>
  <si>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</si>
  <si>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</si>
  <si>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</si>
  <si>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</si>
  <si>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</si>
  <si>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</si>
  <si>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</si>
  <si>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</si>
  <si>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</si>
  <si>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</si>
  <si>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</si>
  <si>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</si>
  <si>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</si>
  <si>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</si>
  <si>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</si>
  <si>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</si>
  <si>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</si>
  <si>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</si>
  <si>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</si>
  <si>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</si>
  <si>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</si>
  <si>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</si>
  <si>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</si>
  <si>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</si>
  <si>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</si>
  <si>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</si>
  <si>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</si>
  <si>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</si>
  <si>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</si>
  <si>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</si>
  <si>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</si>
  <si>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</si>
  <si>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</si>
  <si>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</si>
  <si>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</si>
  <si>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</si>
  <si>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</si>
  <si>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</si>
  <si>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</si>
  <si>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</si>
  <si>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</si>
  <si>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</si>
  <si>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</si>
  <si>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</si>
  <si>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</si>
  <si>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</si>
  <si>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</si>
  <si>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</si>
  <si>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</si>
  <si>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</si>
  <si>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</si>
  <si>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</si>
  <si>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</si>
  <si>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</si>
  <si>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</si>
  <si>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</si>
  <si>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</si>
  <si>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</si>
  <si>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</si>
  <si>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</si>
  <si>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</si>
  <si>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</si>
  <si>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</si>
  <si>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</si>
  <si>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</si>
  <si>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</si>
  <si>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</si>
  <si>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</si>
  <si>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</si>
  <si>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</si>
  <si>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</si>
  <si>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</si>
  <si>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</si>
  <si>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</si>
  <si>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</si>
  <si>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</si>
  <si>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</si>
  <si>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</si>
  <si>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</si>
  <si>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</si>
  <si>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</si>
  <si>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</si>
  <si>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</si>
  <si>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</si>
  <si>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</si>
  <si>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</si>
  <si>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</si>
  <si>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</si>
  <si>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</si>
  <si>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</si>
  <si>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</si>
  <si>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</si>
  <si>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</si>
  <si>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</si>
  <si>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</si>
  <si>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</si>
  <si>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</si>
  <si>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</si>
  <si>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</si>
  <si>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</si>
  <si>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</si>
  <si>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</si>
  <si>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</si>
  <si>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</si>
  <si>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</si>
  <si>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</si>
  <si>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</si>
  <si>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</si>
  <si>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</si>
  <si>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</si>
  <si>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</si>
  <si>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</si>
  <si>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</si>
  <si>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</si>
  <si>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</si>
  <si>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</si>
  <si>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</si>
  <si>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</si>
  <si>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</si>
  <si>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</si>
  <si>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</si>
  <si>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</si>
  <si>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</si>
  <si>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</si>
  <si>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</si>
  <si>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</si>
  <si>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</si>
  <si>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</si>
  <si>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</si>
  <si>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</si>
  <si>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</si>
  <si>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</si>
  <si>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</si>
  <si>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</si>
  <si>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</si>
  <si>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</si>
  <si>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</si>
  <si>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</si>
  <si>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</si>
  <si>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</si>
  <si>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</si>
  <si>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</si>
  <si>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</si>
  <si>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</si>
  <si>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</si>
  <si>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</si>
  <si>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</si>
  <si>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</si>
  <si>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</si>
  <si>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</si>
  <si>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</si>
  <si>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</si>
  <si>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</si>
  <si>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</si>
  <si>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</si>
  <si>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</si>
  <si>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</si>
  <si>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</si>
  <si>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</si>
  <si>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</si>
  <si>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</si>
  <si>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</si>
  <si>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</si>
  <si>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</si>
  <si>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</si>
  <si>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</si>
  <si>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</si>
  <si>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</si>
  <si>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</si>
  <si>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</si>
  <si>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</si>
  <si>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</si>
  <si>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</si>
  <si>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</si>
  <si>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</si>
  <si>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</si>
  <si>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</si>
  <si>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</si>
  <si>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</si>
  <si>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</si>
  <si>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</si>
  <si>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</si>
  <si>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</si>
  <si>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</si>
  <si>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</si>
  <si>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</si>
  <si>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</si>
  <si>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</si>
  <si>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</si>
  <si>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</si>
  <si>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</si>
  <si>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</si>
  <si>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</si>
  <si>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</si>
  <si>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</si>
  <si>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</si>
  <si>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</si>
  <si>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</si>
  <si>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</si>
  <si>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</si>
  <si>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</si>
  <si>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</si>
  <si>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</si>
  <si>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</si>
  <si>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</si>
  <si>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</si>
  <si>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</si>
  <si>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</si>
  <si>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</si>
  <si>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</si>
  <si>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</si>
  <si>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</si>
  <si>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</si>
  <si>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</si>
  <si>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</si>
  <si>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</si>
  <si>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</si>
  <si>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</si>
  <si>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</si>
  <si>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</si>
  <si>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</si>
  <si>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</si>
  <si>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</si>
  <si>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</si>
  <si>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</si>
  <si>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</si>
  <si>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</si>
  <si>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</si>
  <si>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</si>
  <si>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</si>
  <si>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</si>
  <si>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</si>
  <si>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</si>
  <si>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</si>
  <si>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</si>
  <si>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</si>
  <si>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</si>
  <si>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</si>
  <si>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</si>
  <si>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</si>
  <si>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</si>
  <si>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</si>
  <si>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</si>
  <si>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</si>
  <si>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</si>
  <si>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</si>
  <si>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</si>
  <si>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</si>
  <si>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</si>
  <si>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</si>
  <si>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</si>
  <si>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</si>
  <si>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</si>
  <si>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</si>
  <si>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</si>
  <si>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</si>
  <si>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</si>
  <si>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</si>
  <si>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</si>
  <si>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</si>
  <si>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</si>
  <si>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</si>
  <si>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</si>
  <si>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</si>
  <si>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</si>
  <si>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</si>
  <si>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</si>
  <si>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</si>
  <si>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</si>
  <si>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</si>
  <si>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</si>
  <si>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</si>
  <si>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</si>
  <si>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</si>
  <si>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</si>
  <si>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</si>
  <si>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</si>
  <si>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</si>
  <si>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</si>
  <si>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</si>
  <si>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</si>
  <si>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</si>
  <si>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</si>
  <si>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</si>
  <si>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</si>
  <si>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</si>
  <si>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</si>
  <si>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</si>
  <si>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</si>
  <si>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</si>
  <si>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</si>
  <si>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</si>
  <si>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</si>
  <si>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</si>
  <si>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</si>
  <si>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</si>
  <si>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</si>
  <si>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</si>
  <si>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</si>
  <si>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</si>
  <si>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</si>
  <si>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</si>
  <si>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</si>
  <si>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</si>
  <si>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</si>
  <si>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</si>
  <si>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</si>
  <si>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</si>
  <si>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</si>
  <si>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</si>
  <si>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</si>
  <si>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</si>
  <si>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</si>
  <si>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</si>
  <si>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</si>
  <si>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</si>
  <si>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</si>
  <si>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</si>
  <si>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</si>
  <si>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</si>
  <si>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</si>
  <si>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</si>
  <si>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</si>
  <si>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</si>
  <si>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</si>
  <si>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</si>
  <si>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</si>
  <si>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</si>
  <si>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</si>
  <si>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</si>
  <si>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</si>
  <si>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</si>
  <si>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</si>
  <si>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</si>
  <si>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</si>
  <si>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</si>
  <si>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</si>
  <si>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</si>
  <si>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</si>
  <si>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</si>
  <si>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</si>
  <si>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</si>
  <si>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</si>
  <si>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</si>
  <si>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</si>
  <si>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</si>
  <si>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</si>
  <si>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</si>
  <si>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</si>
  <si>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</si>
  <si>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</si>
  <si>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</si>
  <si>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</si>
  <si>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</si>
  <si>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</si>
  <si>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</si>
  <si>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</si>
  <si>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</si>
  <si>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</si>
  <si>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</si>
  <si>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</si>
  <si>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</si>
  <si>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</si>
  <si>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</si>
  <si>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</si>
  <si>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</si>
  <si>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</si>
  <si>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</si>
  <si>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</si>
  <si>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</si>
  <si>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</si>
  <si>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</si>
  <si>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</si>
  <si>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</si>
  <si>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</si>
  <si>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</si>
  <si>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</si>
  <si>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</si>
  <si>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</si>
  <si>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</si>
  <si>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</si>
  <si>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</si>
  <si>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</si>
  <si>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</si>
  <si>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</si>
  <si>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</si>
  <si>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</si>
  <si>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</si>
  <si>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</si>
  <si>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</si>
  <si>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</si>
  <si>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</si>
  <si>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</si>
  <si>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</si>
  <si>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</si>
  <si>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</si>
  <si>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</si>
  <si>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</si>
  <si>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</si>
  <si>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</si>
  <si>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</si>
  <si>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</si>
  <si>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</si>
  <si>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</si>
  <si>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</si>
  <si>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</si>
  <si>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</si>
  <si>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</si>
  <si>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</si>
  <si>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</si>
  <si>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</si>
  <si>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</si>
  <si>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</si>
  <si>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</si>
  <si>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</si>
  <si>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</si>
  <si>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</si>
  <si>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</si>
  <si>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</si>
  <si>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</si>
  <si>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</si>
  <si>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</si>
  <si>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</si>
  <si>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</si>
  <si>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</si>
  <si>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</si>
  <si>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</si>
  <si>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</si>
  <si>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</si>
  <si>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</si>
  <si>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</si>
  <si>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</si>
  <si>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</si>
  <si>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</si>
  <si>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</si>
  <si>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</si>
  <si>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</si>
  <si>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</si>
  <si>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</si>
  <si>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</si>
  <si>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</si>
  <si>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</si>
  <si>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</si>
  <si>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</si>
  <si>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</si>
  <si>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</si>
  <si>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</si>
  <si>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</si>
  <si>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</si>
  <si>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</si>
  <si>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</si>
  <si>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</si>
  <si>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</si>
  <si>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</si>
  <si>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</si>
  <si>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</si>
  <si>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</si>
  <si>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</si>
  <si>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</si>
  <si>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</si>
  <si>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</si>
  <si>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</si>
  <si>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</si>
  <si>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</si>
  <si>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</si>
  <si>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</si>
  <si>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</si>
  <si>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</si>
  <si>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</si>
  <si>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</si>
  <si>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</si>
  <si>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</si>
  <si>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</si>
  <si>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</si>
  <si>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</si>
  <si>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</si>
  <si>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</si>
  <si>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</si>
  <si>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</si>
  <si>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</si>
  <si>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</si>
  <si>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</si>
  <si>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</si>
  <si>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</si>
  <si>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</si>
  <si>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</si>
  <si>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</si>
  <si>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</si>
  <si>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</si>
  <si>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</si>
  <si>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</si>
  <si>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</si>
  <si>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</si>
  <si>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</si>
  <si>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</si>
  <si>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</si>
  <si>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</si>
  <si>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</si>
  <si>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</si>
  <si>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</si>
  <si>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</si>
  <si>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</si>
  <si>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</si>
  <si>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</si>
  <si>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</si>
  <si>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</si>
  <si>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</si>
  <si>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</si>
  <si>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</si>
  <si>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</si>
  <si>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</si>
  <si>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</si>
  <si>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</si>
  <si>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</si>
  <si>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</si>
  <si>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</si>
  <si>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</si>
  <si>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</si>
  <si>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</si>
  <si>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</si>
  <si>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</si>
  <si>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</si>
  <si>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</si>
  <si>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</si>
  <si>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</si>
  <si>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</si>
  <si>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</si>
  <si>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</si>
  <si>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</si>
  <si>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</si>
  <si>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</si>
  <si>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</si>
  <si>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</si>
  <si>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</si>
  <si>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</si>
  <si>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</si>
  <si>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</si>
  <si>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</si>
  <si>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</si>
  <si>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</si>
  <si>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</si>
  <si>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</si>
  <si>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</si>
  <si>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</si>
  <si>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</si>
  <si>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</si>
  <si>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</si>
  <si>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</si>
  <si>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</si>
  <si>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</si>
  <si>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</si>
  <si>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</si>
  <si>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</si>
  <si>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</si>
  <si>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</si>
  <si>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</si>
  <si>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</si>
  <si>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</si>
  <si>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</si>
  <si>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</si>
  <si>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</si>
  <si>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</si>
  <si>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</si>
  <si>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</si>
  <si>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</si>
  <si>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</si>
  <si>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</si>
  <si>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</si>
  <si>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</si>
  <si>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</si>
  <si>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</si>
  <si>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</si>
  <si>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</si>
  <si>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</si>
  <si>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</si>
  <si>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</si>
  <si>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</si>
  <si>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</si>
  <si>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</si>
  <si>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</si>
  <si>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</si>
  <si>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</si>
  <si>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</si>
  <si>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</si>
  <si>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</si>
  <si>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</si>
  <si>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</si>
  <si>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</si>
  <si>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</si>
  <si>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</si>
  <si>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</si>
  <si>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</si>
  <si>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</si>
  <si>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</si>
  <si>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</si>
  <si>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</si>
  <si>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</si>
  <si>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</si>
  <si>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</si>
  <si>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</si>
  <si>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</si>
  <si>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</si>
  <si>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</si>
  <si>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</si>
  <si>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</si>
  <si>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</si>
  <si>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</si>
  <si>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</si>
  <si>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</si>
  <si>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</si>
  <si>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</si>
  <si>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</si>
  <si>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</si>
  <si>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</si>
  <si>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</si>
  <si>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</si>
  <si>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</si>
  <si>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</si>
  <si>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</si>
  <si>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</si>
  <si>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</si>
  <si>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</si>
  <si>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</si>
  <si>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</si>
  <si>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</si>
  <si>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</si>
  <si>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</si>
  <si>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</si>
  <si>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</si>
  <si>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</si>
  <si>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</si>
  <si>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</si>
  <si>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</si>
  <si>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</si>
  <si>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</si>
  <si>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</si>
  <si>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</si>
  <si>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</si>
  <si>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</si>
  <si>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</si>
  <si>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</si>
  <si>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</si>
  <si>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</si>
  <si>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</si>
  <si>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</si>
  <si>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</si>
  <si>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</si>
  <si>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</si>
  <si>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</si>
  <si>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</si>
  <si>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</si>
  <si>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</si>
  <si>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</si>
  <si>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</si>
  <si>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</si>
  <si>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</si>
  <si>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</si>
  <si>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</si>
  <si>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</si>
  <si>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</si>
  <si>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</si>
  <si>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</si>
  <si>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</si>
  <si>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</si>
  <si>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</si>
  <si>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</si>
  <si>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</si>
  <si>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</si>
  <si>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</si>
  <si>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</si>
  <si>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</si>
  <si>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</si>
  <si>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</si>
  <si>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</si>
  <si>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</si>
  <si>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</si>
  <si>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</si>
  <si>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</si>
  <si>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</si>
  <si>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</si>
  <si>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</si>
  <si>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</si>
  <si>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</si>
  <si>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</si>
  <si>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</si>
  <si>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</si>
  <si>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</si>
  <si>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</si>
  <si>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</si>
  <si>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</si>
  <si>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</si>
  <si>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</si>
  <si>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</si>
  <si>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</si>
  <si>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</si>
  <si>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</si>
  <si>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</si>
  <si>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</si>
  <si>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</si>
  <si>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</si>
  <si>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</si>
  <si>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</si>
  <si>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</si>
  <si>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</si>
  <si>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</si>
  <si>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</si>
  <si>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</si>
  <si>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</si>
  <si>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</si>
  <si>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</si>
  <si>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</si>
  <si>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</si>
  <si>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</si>
  <si>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</si>
  <si>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</si>
  <si>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</si>
  <si>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</si>
  <si>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</si>
  <si>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</si>
  <si>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</si>
  <si>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</si>
  <si>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</si>
  <si>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</si>
  <si>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</si>
  <si>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</si>
  <si>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</si>
  <si>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</si>
  <si>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</si>
  <si>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</si>
  <si>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</si>
  <si>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</si>
  <si>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</si>
  <si>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</si>
  <si>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</si>
  <si>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</si>
  <si>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</si>
  <si>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</si>
  <si>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</si>
  <si>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</si>
  <si>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</si>
  <si>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</si>
  <si>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</si>
  <si>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</si>
  <si>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</si>
  <si>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</si>
  <si>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</si>
  <si>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</si>
  <si>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</si>
  <si>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</si>
  <si>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</si>
  <si>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</si>
  <si>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</si>
  <si>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</si>
  <si>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</si>
  <si>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</si>
  <si>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</si>
  <si>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</si>
  <si>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</si>
  <si>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</si>
  <si>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</si>
  <si>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</si>
  <si>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</si>
  <si>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</si>
  <si>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</si>
  <si>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</si>
  <si>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</si>
  <si>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</si>
  <si>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</si>
  <si>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</si>
  <si>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</si>
  <si>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</si>
  <si>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</si>
  <si>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</si>
  <si>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</si>
  <si>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</si>
  <si>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</si>
  <si>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</si>
  <si>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</si>
  <si>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</si>
  <si>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</si>
  <si>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</si>
  <si>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</si>
  <si>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</si>
  <si>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</si>
  <si>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</si>
  <si>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</si>
  <si>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</si>
  <si>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</si>
  <si>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</si>
  <si>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</si>
  <si>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</si>
  <si>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</si>
  <si>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</si>
  <si>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</si>
  <si>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</si>
  <si>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</si>
  <si>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</si>
  <si>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</si>
  <si>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</si>
  <si>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</si>
  <si>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</si>
  <si>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</si>
  <si>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</si>
  <si>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</si>
  <si>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</si>
  <si>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</si>
  <si>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</si>
  <si>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</si>
  <si>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</si>
  <si>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</si>
  <si>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</si>
  <si>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</si>
  <si>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</si>
  <si>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</si>
  <si>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</si>
  <si>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</si>
  <si>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</si>
  <si>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</si>
  <si>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</si>
  <si>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</si>
  <si>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</si>
  <si>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</si>
  <si>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</si>
  <si>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</si>
  <si>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</si>
  <si>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</si>
  <si>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</si>
  <si>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</si>
  <si>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</si>
  <si>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</si>
  <si>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</si>
  <si>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</si>
  <si>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</si>
  <si>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</si>
  <si>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</si>
  <si>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</si>
  <si>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</si>
  <si>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</si>
  <si>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</si>
  <si>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</si>
  <si>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</si>
  <si>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</si>
  <si>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</si>
  <si>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</si>
  <si>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</si>
  <si>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</si>
  <si>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</si>
  <si>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</si>
  <si>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</si>
  <si>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</si>
  <si>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</si>
  <si>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</si>
  <si>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</si>
  <si>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</si>
  <si>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</si>
  <si>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</si>
  <si>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</si>
  <si>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</si>
  <si>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</si>
  <si>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</si>
  <si>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</si>
  <si>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</si>
  <si>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</si>
  <si>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</si>
  <si>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</si>
  <si>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</si>
  <si>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</si>
  <si>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</si>
  <si>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</si>
  <si>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</si>
  <si>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</si>
  <si>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</si>
  <si>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</si>
  <si>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</si>
  <si>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</si>
  <si>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</si>
  <si>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</si>
  <si>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</si>
  <si>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</si>
  <si>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</si>
  <si>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</si>
  <si>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</si>
  <si>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</si>
  <si>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</si>
  <si>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</si>
  <si>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</si>
  <si>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</si>
  <si>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</si>
  <si>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</si>
  <si>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</si>
  <si>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</si>
  <si>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</si>
  <si>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</si>
  <si>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</si>
  <si>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</si>
  <si>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</si>
  <si>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</si>
  <si>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</si>
  <si>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</si>
  <si>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</si>
  <si>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</si>
  <si>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</si>
  <si>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</si>
  <si>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</si>
  <si>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</si>
  <si>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</si>
  <si>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</si>
  <si>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</si>
  <si>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</si>
  <si>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</si>
  <si>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</si>
  <si>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</si>
  <si>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</si>
  <si>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</si>
  <si>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</si>
  <si>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</si>
  <si>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</si>
  <si>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</si>
  <si>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</si>
  <si>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</si>
  <si>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</si>
  <si>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</si>
  <si>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</si>
  <si>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</si>
  <si>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</si>
  <si>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</si>
  <si>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</si>
  <si>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</si>
  <si>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</si>
  <si>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</si>
  <si>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</si>
  <si>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</si>
  <si>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</si>
  <si>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</si>
  <si>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</si>
  <si>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</si>
  <si>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</si>
  <si>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</si>
  <si>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</si>
  <si>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</si>
  <si>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</si>
  <si>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</si>
  <si>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</si>
  <si>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</si>
  <si>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</si>
  <si>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</si>
  <si>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</si>
  <si>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</si>
  <si>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</si>
  <si>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</si>
  <si>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</si>
  <si>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</si>
  <si>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</si>
  <si>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</si>
  <si>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</si>
  <si>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</si>
  <si>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</si>
  <si>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</si>
  <si>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</si>
  <si>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</si>
  <si>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</si>
  <si>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</si>
  <si>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</si>
  <si>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</si>
  <si>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</si>
  <si>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</si>
  <si>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</si>
  <si>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</si>
  <si>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</si>
  <si>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</si>
  <si>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</si>
  <si>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</si>
  <si>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</si>
  <si>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</si>
  <si>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</si>
  <si>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</si>
  <si>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</si>
  <si>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</si>
  <si>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</si>
  <si>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</si>
  <si>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</si>
  <si>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</si>
  <si>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</si>
  <si>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</si>
  <si>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</si>
  <si>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</si>
  <si>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</si>
  <si>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</si>
  <si>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</si>
  <si>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</si>
  <si>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</si>
  <si>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</si>
  <si>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</si>
  <si>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</si>
  <si>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</si>
  <si>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</si>
  <si>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</si>
  <si>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</si>
  <si>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</si>
  <si>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</si>
  <si>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</si>
  <si>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</si>
  <si>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</si>
  <si>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</si>
  <si>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</si>
  <si>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</si>
  <si>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</si>
  <si>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</si>
  <si>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</si>
  <si>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</si>
  <si>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</si>
  <si>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</si>
  <si>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</si>
  <si>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</si>
  <si>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</si>
  <si>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</si>
  <si>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</si>
  <si>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</si>
  <si>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</si>
  <si>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</si>
  <si>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</si>
  <si>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</si>
  <si>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</si>
  <si>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</si>
  <si>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</si>
  <si>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</si>
  <si>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</si>
  <si>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</si>
  <si>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</si>
  <si>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</si>
  <si>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</si>
  <si>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</si>
  <si>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</si>
  <si>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</si>
  <si>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</si>
  <si>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</si>
  <si>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</si>
  <si>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</si>
  <si>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</si>
  <si>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</si>
  <si>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</si>
  <si>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</si>
  <si>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</si>
  <si>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</si>
  <si>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</si>
  <si>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</si>
  <si>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</si>
  <si>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</si>
  <si>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</si>
  <si>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</si>
  <si>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</si>
  <si>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</si>
  <si>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</si>
  <si>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</si>
  <si>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</si>
  <si>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</si>
  <si>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</si>
  <si>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</si>
  <si>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</si>
  <si>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</si>
  <si>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</si>
  <si>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</si>
  <si>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</si>
  <si>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</si>
  <si>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</si>
  <si>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</si>
  <si>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</si>
  <si>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</si>
  <si>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</si>
  <si>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</si>
  <si>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</si>
  <si>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</si>
  <si>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</si>
  <si>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</si>
  <si>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</si>
  <si>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</si>
  <si>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</si>
  <si>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</si>
  <si>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</si>
  <si>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</si>
  <si>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</si>
  <si>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</si>
  <si>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</si>
  <si>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</si>
  <si>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</si>
  <si>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</si>
  <si>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</si>
  <si>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</si>
  <si>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</si>
  <si>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</si>
  <si>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</si>
  <si>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</si>
  <si>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</si>
  <si>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</si>
  <si>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</si>
  <si>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</si>
  <si>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</si>
  <si>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</si>
  <si>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</si>
  <si>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</si>
  <si>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</si>
  <si>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</si>
  <si>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</si>
  <si>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</si>
  <si>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</si>
  <si>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</si>
  <si>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</si>
  <si>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</si>
  <si>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</si>
  <si>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</si>
  <si>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</si>
  <si>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</si>
  <si>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</si>
  <si>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</si>
  <si>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</si>
  <si>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</si>
  <si>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</si>
  <si>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</si>
  <si>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</si>
  <si>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</si>
  <si>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</si>
  <si>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</si>
  <si>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</si>
  <si>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</si>
  <si>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</si>
  <si>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</si>
  <si>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</si>
  <si>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</si>
  <si>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</si>
  <si>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</si>
  <si>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</si>
  <si>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</si>
  <si>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</si>
  <si>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</si>
  <si>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</si>
  <si>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</si>
  <si>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</si>
  <si>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</si>
  <si>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</si>
  <si>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</si>
  <si>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</si>
  <si>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</si>
  <si>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</si>
  <si>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</si>
  <si>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</si>
  <si>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</si>
  <si>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</si>
  <si>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</si>
  <si>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</si>
  <si>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</si>
  <si>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</si>
  <si>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</si>
  <si>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</si>
  <si>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</si>
  <si>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</si>
  <si>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</si>
  <si>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</si>
  <si>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</si>
  <si>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</si>
  <si>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</si>
  <si>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</si>
  <si>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</si>
  <si>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</si>
  <si>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</si>
  <si>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</si>
  <si>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</si>
  <si>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</si>
  <si>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</si>
  <si>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</si>
  <si>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</si>
  <si>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</si>
  <si>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</si>
  <si>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</si>
  <si>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</si>
  <si>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</si>
  <si>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</si>
  <si>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</si>
  <si>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</si>
  <si>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</si>
  <si>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</si>
  <si>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</si>
  <si>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</si>
  <si>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</si>
  <si>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</si>
  <si>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</si>
  <si>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</si>
  <si>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</si>
  <si>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</si>
  <si>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</si>
  <si>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</si>
  <si>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</si>
  <si>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</si>
  <si>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</si>
  <si>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</si>
  <si>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</si>
  <si>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</si>
  <si>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</si>
  <si>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</si>
  <si>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</si>
  <si>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</si>
  <si>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</si>
  <si>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</si>
  <si>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</si>
  <si>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</si>
  <si>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</si>
  <si>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</si>
  <si>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</si>
  <si>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</si>
  <si>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</si>
  <si>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</si>
  <si>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</si>
  <si>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</si>
  <si>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</si>
  <si>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</si>
  <si>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</si>
  <si>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</si>
  <si>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</si>
  <si>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</si>
  <si>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</si>
  <si>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</si>
  <si>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</si>
  <si>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</si>
  <si>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</si>
  <si>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</si>
  <si>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</si>
  <si>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</si>
  <si>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</si>
  <si>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</si>
  <si>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</si>
  <si>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</si>
  <si>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</si>
  <si>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</si>
  <si>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</si>
  <si>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</si>
  <si>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</si>
  <si>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</si>
  <si>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</si>
  <si>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</si>
  <si>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</si>
  <si>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</si>
  <si>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</si>
  <si>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</si>
  <si>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</si>
  <si>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</si>
  <si>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</si>
  <si>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</si>
  <si>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</si>
  <si>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</si>
  <si>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</si>
  <si>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</si>
  <si>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</si>
  <si>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</si>
  <si>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</si>
  <si>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</si>
  <si>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</si>
  <si>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</si>
  <si>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</si>
  <si>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</si>
  <si>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</si>
  <si>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</si>
  <si>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</si>
  <si>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</si>
  <si>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</si>
  <si>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</si>
  <si>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</si>
  <si>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</si>
  <si>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</si>
  <si>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</si>
  <si>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</si>
  <si>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</si>
  <si>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</si>
  <si>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</si>
  <si>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</si>
  <si>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</si>
  <si>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</si>
  <si>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</si>
  <si>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</si>
  <si>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</si>
  <si>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</si>
  <si>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</si>
  <si>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</si>
  <si>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</si>
  <si>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</si>
  <si>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</si>
  <si>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</si>
  <si>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</si>
  <si>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</si>
  <si>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</si>
  <si>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</si>
  <si>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</si>
  <si>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</si>
  <si>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</si>
  <si>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</si>
  <si>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</si>
  <si>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</si>
  <si>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</si>
  <si>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</si>
  <si>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</si>
  <si>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</si>
  <si>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</si>
  <si>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</si>
  <si>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</si>
  <si>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</si>
  <si>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</si>
  <si>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</si>
  <si>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</si>
  <si>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</si>
  <si>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</si>
  <si>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</si>
  <si>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</si>
  <si>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</si>
  <si>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</si>
  <si>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</si>
  <si>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</si>
  <si>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</si>
  <si>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</si>
  <si>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</si>
  <si>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</si>
  <si>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</si>
  <si>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</si>
  <si>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</si>
  <si>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</si>
  <si>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</si>
  <si>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</si>
  <si>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</si>
  <si>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</si>
  <si>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</si>
  <si>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</si>
  <si>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</si>
  <si>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</si>
  <si>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</si>
  <si>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</si>
  <si>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</si>
  <si>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</si>
  <si>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</si>
  <si>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</si>
  <si>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</si>
  <si>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</si>
  <si>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</si>
  <si>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</si>
  <si>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</si>
  <si>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</si>
  <si>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</si>
  <si>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</si>
  <si>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</si>
  <si>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</si>
  <si>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</si>
  <si>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</si>
  <si>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</si>
  <si>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</si>
  <si>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</si>
  <si>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</si>
  <si>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</si>
  <si>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</si>
  <si>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</si>
  <si>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</si>
  <si>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</si>
  <si>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</si>
  <si>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</si>
  <si>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</si>
  <si>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</si>
  <si>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</si>
  <si>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</si>
  <si>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</si>
  <si>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</si>
  <si>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</si>
  <si>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</si>
  <si>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</si>
  <si>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</si>
  <si>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</si>
  <si>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</si>
  <si>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</si>
  <si>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</si>
  <si>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</si>
  <si>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</si>
  <si>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</si>
  <si>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</si>
  <si>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</si>
  <si>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</si>
  <si>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</si>
  <si>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</si>
  <si>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</si>
  <si>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</si>
  <si>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</si>
  <si>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</si>
  <si>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</si>
  <si>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</si>
  <si>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</si>
  <si>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</si>
  <si>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</si>
  <si>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</si>
  <si>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</si>
  <si>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</si>
  <si>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</si>
  <si>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</si>
  <si>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</si>
  <si>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</si>
  <si>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</si>
  <si>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</si>
  <si>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</si>
  <si>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</si>
  <si>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</si>
  <si>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</si>
  <si>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</si>
  <si>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</si>
  <si>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</si>
  <si>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</si>
  <si>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</si>
  <si>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</si>
  <si>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</si>
  <si>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</si>
  <si>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</si>
  <si>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</si>
  <si>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</si>
  <si>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</si>
  <si>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</si>
  <si>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</si>
  <si>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</si>
  <si>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</si>
  <si>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</si>
  <si>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</si>
  <si>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</si>
  <si>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</si>
  <si>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</si>
  <si>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</si>
  <si>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</si>
  <si>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</si>
  <si>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</si>
  <si>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</si>
  <si>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</si>
  <si>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</si>
  <si>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</si>
  <si>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</si>
  <si>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</si>
  <si>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</si>
  <si>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</si>
  <si>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</si>
  <si>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</si>
  <si>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</si>
  <si>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</si>
  <si>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</si>
  <si>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</si>
  <si>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</si>
  <si>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</si>
  <si>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</si>
  <si>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</si>
  <si>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</si>
  <si>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</si>
  <si>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</si>
  <si>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</si>
  <si>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</si>
  <si>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</si>
  <si>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</si>
  <si>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</si>
  <si>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</si>
  <si>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</si>
  <si>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</si>
  <si>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</si>
  <si>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</si>
  <si>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</si>
  <si>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</si>
  <si>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</si>
  <si>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</si>
  <si>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</si>
  <si>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</si>
  <si>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</si>
  <si>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</si>
  <si>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</si>
  <si>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</si>
  <si>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</si>
  <si>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</si>
  <si>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</si>
  <si>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</si>
  <si>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</si>
  <si>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</si>
  <si>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</si>
  <si>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</si>
  <si>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</si>
  <si>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</si>
  <si>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</si>
  <si>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</si>
  <si>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</si>
  <si>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</si>
  <si>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</si>
  <si>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</si>
  <si>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</si>
  <si>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</si>
  <si>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</si>
  <si>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</si>
  <si>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</si>
  <si>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</si>
  <si>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</si>
  <si>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</si>
  <si>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</si>
  <si>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</si>
  <si>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</si>
  <si>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</si>
  <si>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</si>
  <si>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</si>
  <si>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</si>
  <si>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</si>
  <si>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</si>
  <si>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</si>
  <si>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</si>
  <si>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</si>
  <si>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</si>
  <si>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</si>
  <si>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</si>
  <si>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</si>
  <si>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</si>
  <si>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</si>
  <si>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</si>
  <si>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</si>
  <si>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</si>
  <si>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</si>
  <si>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</si>
  <si>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</si>
  <si>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</si>
  <si>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</si>
  <si>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</si>
  <si>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</si>
  <si>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</si>
  <si>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</si>
  <si>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</si>
  <si>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</si>
  <si>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</si>
  <si>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</si>
  <si>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</si>
  <si>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</si>
  <si>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</si>
  <si>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</si>
  <si>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</si>
  <si>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</si>
  <si>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</si>
  <si>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</si>
  <si>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</si>
  <si>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</si>
  <si>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</si>
  <si>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</si>
  <si>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</si>
  <si>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</si>
  <si>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</si>
  <si>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</si>
  <si>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</si>
  <si>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</si>
  <si>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</si>
  <si>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</si>
  <si>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</si>
  <si>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</si>
  <si>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</si>
  <si>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</si>
  <si>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</si>
  <si>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</si>
  <si>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</si>
  <si>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</si>
  <si>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</si>
  <si>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</si>
  <si>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</si>
  <si>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</si>
  <si>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</si>
  <si>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</si>
  <si>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</si>
  <si>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</si>
  <si>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</si>
  <si>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</si>
  <si>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</si>
  <si>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</si>
  <si>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</si>
  <si>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</si>
  <si>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</si>
  <si>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</si>
  <si>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</si>
  <si>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</si>
  <si>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</si>
  <si>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</si>
  <si>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</si>
  <si>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</si>
  <si>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</si>
  <si>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</si>
  <si>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</si>
  <si>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</si>
  <si>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</si>
  <si>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</si>
  <si>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</si>
  <si>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</si>
  <si>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</si>
  <si>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</si>
  <si>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</si>
  <si>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</si>
  <si>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</si>
  <si>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</si>
  <si>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</si>
  <si>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</si>
  <si>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</si>
  <si>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</si>
  <si>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</si>
  <si>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</si>
  <si>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</si>
  <si>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</si>
  <si>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</si>
  <si>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</si>
  <si>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</si>
  <si>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</si>
  <si>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</si>
  <si>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</si>
  <si>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</si>
  <si>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</si>
  <si>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</si>
  <si>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</si>
  <si>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</si>
  <si>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</si>
  <si>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</si>
  <si>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</si>
  <si>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</si>
  <si>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</si>
  <si>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</si>
  <si>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</si>
  <si>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</si>
  <si>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</si>
  <si>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</si>
  <si>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</si>
  <si>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</si>
  <si>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</si>
  <si>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</si>
  <si>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</si>
  <si>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</si>
  <si>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</si>
  <si>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</si>
  <si>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</si>
  <si>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</si>
  <si>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</si>
  <si>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</si>
  <si>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</si>
  <si>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</si>
  <si>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</si>
  <si>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</si>
  <si>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</si>
  <si>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</si>
  <si>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</si>
  <si>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</si>
  <si>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</si>
  <si>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</si>
  <si>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</si>
  <si>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</si>
  <si>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</si>
  <si>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</si>
  <si>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</si>
  <si>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</si>
  <si>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</si>
  <si>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</si>
  <si>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</si>
  <si>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</si>
  <si>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</si>
  <si>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</si>
  <si>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</si>
  <si>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</si>
  <si>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</si>
  <si>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</si>
  <si>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</si>
  <si>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</si>
  <si>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</si>
  <si>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</si>
  <si>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</si>
  <si>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</si>
  <si>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</si>
  <si>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</si>
  <si>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</si>
  <si>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</si>
  <si>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</si>
  <si>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</si>
  <si>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</si>
  <si>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</si>
  <si>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</si>
  <si>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</si>
  <si>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</si>
  <si>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</si>
  <si>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</si>
  <si>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</si>
  <si>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</si>
  <si>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</si>
  <si>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</si>
  <si>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</si>
  <si>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</si>
  <si>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</si>
  <si>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</si>
  <si>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</si>
  <si>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</si>
  <si>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</si>
  <si>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</si>
  <si>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</si>
  <si>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</si>
  <si>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</si>
  <si>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</si>
  <si>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</si>
  <si>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</si>
  <si>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</si>
  <si>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</si>
  <si>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</si>
  <si>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</si>
  <si>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</si>
  <si>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</si>
  <si>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</si>
  <si>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</si>
  <si>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</si>
  <si>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</si>
  <si>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</si>
  <si>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</si>
  <si>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</si>
  <si>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</si>
  <si>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</si>
  <si>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</si>
  <si>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</si>
  <si>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</si>
  <si>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</si>
  <si>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</si>
  <si>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</si>
  <si>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</si>
  <si>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</si>
  <si>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</si>
  <si>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</si>
  <si>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</si>
  <si>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</si>
  <si>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</si>
  <si>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</si>
  <si>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</si>
  <si>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</si>
  <si>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</si>
  <si>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</si>
  <si>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</si>
  <si>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</si>
  <si>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</si>
  <si>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</si>
  <si>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</si>
  <si>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</si>
  <si>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</si>
  <si>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</si>
  <si>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</si>
  <si>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</si>
  <si>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</si>
  <si>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</si>
  <si>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</si>
  <si>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</si>
  <si>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</si>
  <si>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</si>
  <si>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</si>
  <si>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</si>
  <si>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</si>
  <si>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</si>
  <si>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</si>
  <si>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</si>
  <si>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</si>
  <si>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</si>
  <si>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</si>
  <si>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</si>
  <si>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</si>
  <si>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</si>
  <si>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</si>
  <si>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</si>
  <si>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</si>
  <si>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</si>
  <si>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</si>
  <si>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</si>
  <si>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</si>
  <si>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</si>
  <si>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</si>
  <si>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</si>
  <si>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</si>
  <si>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</si>
  <si>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</si>
  <si>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</si>
  <si>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</si>
  <si>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</si>
  <si>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</si>
  <si>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</si>
  <si>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</si>
  <si>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</si>
  <si>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</si>
  <si>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</si>
  <si>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</si>
  <si>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</si>
  <si>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</si>
  <si>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</si>
  <si>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</si>
  <si>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</si>
  <si>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</si>
  <si>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</si>
  <si>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</si>
  <si>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</si>
  <si>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</si>
  <si>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</si>
  <si>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</si>
  <si>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</si>
  <si>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</si>
  <si>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</si>
  <si>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</si>
  <si>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</si>
  <si>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</si>
  <si>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</si>
  <si>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</si>
  <si>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</si>
  <si>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</si>
  <si>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</si>
  <si>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</si>
  <si>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</si>
  <si>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</si>
  <si>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</si>
  <si>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</si>
  <si>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</si>
  <si>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</si>
  <si>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</si>
  <si>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</si>
  <si>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</si>
  <si>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</si>
  <si>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</si>
  <si>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</si>
  <si>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</si>
  <si>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</si>
  <si>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</si>
  <si>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</si>
  <si>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</si>
  <si>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</si>
  <si>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</si>
  <si>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</si>
  <si>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</si>
  <si>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</si>
  <si>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</si>
  <si>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</si>
  <si>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</si>
  <si>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</si>
  <si>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</si>
  <si>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</si>
  <si>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</si>
  <si>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</si>
  <si>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</si>
  <si>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</si>
  <si>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</si>
  <si>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</si>
  <si>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</si>
  <si>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</si>
  <si>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</si>
  <si>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</si>
  <si>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</si>
  <si>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</si>
  <si>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</si>
  <si>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</si>
  <si>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</si>
  <si>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</si>
  <si>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</si>
  <si>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</si>
  <si>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</si>
  <si>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</si>
  <si>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</si>
  <si>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</si>
  <si>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</si>
  <si>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</si>
  <si>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</si>
  <si>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</si>
  <si>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</si>
  <si>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</si>
  <si>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</si>
  <si>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</si>
  <si>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</si>
  <si>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</si>
  <si>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</si>
  <si>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</si>
  <si>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</si>
  <si>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</si>
  <si>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</si>
  <si>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</si>
  <si>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</si>
  <si>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</si>
  <si>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</si>
  <si>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</si>
  <si>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</si>
  <si>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</si>
  <si>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</si>
  <si>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</si>
  <si>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</si>
  <si>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</si>
  <si>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</si>
  <si>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</si>
  <si>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</si>
  <si>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</si>
  <si>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</si>
  <si>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</si>
  <si>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</si>
  <si>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</si>
  <si>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</si>
  <si>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</si>
  <si>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</si>
  <si>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</si>
  <si>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</si>
  <si>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</si>
  <si>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</si>
  <si>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</si>
  <si>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</si>
  <si>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</si>
  <si>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</si>
  <si>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</si>
  <si>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</si>
  <si>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</si>
  <si>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</si>
  <si>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</si>
  <si>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</si>
  <si>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</si>
  <si>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</si>
  <si>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</si>
  <si>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</si>
  <si>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</si>
  <si>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</si>
  <si>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</si>
  <si>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</si>
  <si>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</si>
  <si>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</si>
  <si>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</si>
  <si>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</si>
  <si>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</si>
  <si>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</si>
  <si>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</si>
  <si>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</si>
  <si>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</si>
  <si>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</si>
  <si>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</si>
  <si>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</si>
  <si>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</si>
  <si>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</si>
  <si>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</si>
  <si>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</si>
  <si>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</si>
  <si>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</si>
  <si>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</si>
  <si>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</si>
  <si>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</si>
  <si>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</si>
  <si>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</si>
  <si>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</si>
  <si>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</si>
  <si>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</si>
  <si>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</si>
  <si>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</si>
  <si>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</si>
  <si>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</si>
  <si>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</si>
  <si>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</si>
  <si>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</si>
  <si>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</si>
  <si>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</si>
  <si>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</si>
  <si>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</si>
  <si>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</si>
  <si>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</si>
  <si>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</si>
  <si>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</si>
  <si>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</si>
  <si>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</si>
  <si>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</si>
  <si>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</si>
  <si>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</si>
  <si>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</si>
  <si>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</si>
  <si>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</si>
  <si>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</si>
  <si>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</si>
  <si>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</si>
  <si>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</si>
  <si>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</si>
  <si>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</si>
  <si>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</si>
  <si>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</si>
  <si>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</si>
  <si>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</si>
  <si>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</si>
  <si>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</si>
  <si>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</si>
  <si>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</si>
  <si>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</si>
  <si>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</si>
  <si>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</si>
  <si>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</si>
  <si>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</si>
  <si>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</si>
  <si>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</si>
  <si>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</si>
  <si>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</si>
  <si>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</si>
  <si>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</si>
  <si>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</si>
  <si>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</si>
  <si>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</si>
  <si>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</si>
  <si>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</si>
  <si>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</si>
  <si>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</si>
  <si>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</si>
  <si>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</si>
  <si>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</si>
  <si>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</si>
  <si>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</si>
  <si>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</si>
  <si>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</si>
  <si>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</si>
  <si>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</si>
  <si>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</si>
  <si>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</si>
  <si>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</si>
  <si>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</si>
  <si>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</si>
  <si>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</si>
  <si>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</si>
  <si>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</si>
  <si>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</si>
  <si>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</si>
  <si>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</si>
  <si>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</si>
  <si>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</si>
  <si>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</si>
  <si>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</si>
  <si>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</si>
  <si>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</si>
  <si>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</si>
  <si>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</si>
  <si>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</si>
  <si>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</si>
  <si>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</si>
  <si>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</si>
  <si>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</si>
  <si>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</si>
  <si>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</si>
  <si>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</si>
  <si>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</si>
  <si>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</si>
  <si>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</si>
  <si>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</si>
  <si>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</si>
  <si>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</si>
  <si>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</si>
  <si>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</si>
  <si>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</si>
  <si>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</si>
  <si>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</si>
  <si>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</si>
  <si>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</si>
  <si>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</si>
  <si>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</si>
  <si>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</si>
  <si>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</si>
  <si>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</si>
  <si>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</si>
  <si>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</si>
  <si>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</si>
  <si>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</si>
  <si>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</si>
  <si>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</si>
  <si>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</si>
  <si>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</si>
  <si>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</si>
  <si>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</si>
  <si>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</si>
  <si>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</si>
  <si>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</si>
  <si>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</si>
  <si>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</si>
  <si>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</si>
  <si>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</si>
  <si>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</si>
  <si>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</si>
  <si>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</si>
  <si>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</si>
  <si>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</si>
  <si>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</si>
  <si>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</si>
  <si>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</si>
  <si>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</si>
  <si>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</si>
  <si>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</si>
  <si>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</si>
  <si>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</si>
  <si>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</si>
  <si>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</si>
  <si>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</si>
  <si>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</si>
  <si>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</si>
  <si>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</si>
  <si>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</si>
  <si>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</si>
  <si>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</si>
  <si>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</si>
  <si>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</si>
  <si>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</si>
  <si>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</si>
  <si>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</si>
  <si>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</si>
  <si>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</si>
  <si>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</si>
  <si>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</si>
  <si>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</si>
  <si>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</si>
  <si>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</si>
  <si>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</si>
  <si>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</si>
  <si>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</si>
  <si>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</si>
  <si>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</si>
  <si>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</si>
  <si>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</si>
  <si>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</si>
  <si>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</si>
  <si>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</si>
  <si>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</si>
  <si>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</si>
  <si>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</si>
  <si>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</si>
  <si>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</si>
  <si>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</si>
  <si>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</si>
  <si>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</si>
  <si>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</si>
  <si>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</si>
  <si>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</si>
  <si>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</si>
  <si>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</si>
  <si>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</si>
  <si>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</si>
  <si>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</si>
  <si>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</si>
  <si>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</si>
  <si>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</si>
  <si>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</si>
  <si>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</si>
  <si>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</si>
  <si>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</si>
  <si>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</si>
  <si>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</si>
  <si>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</si>
  <si>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</si>
  <si>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</si>
  <si>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</si>
  <si>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</si>
  <si>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</si>
  <si>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</si>
  <si>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</si>
  <si>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</si>
  <si>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</si>
  <si>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</si>
  <si>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</si>
  <si>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</si>
  <si>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</si>
  <si>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</si>
  <si>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</si>
  <si>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</si>
  <si>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</si>
  <si>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</si>
  <si>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</si>
  <si>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</si>
  <si>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</si>
  <si>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</si>
  <si>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</si>
  <si>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</si>
  <si>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</si>
  <si>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</si>
  <si>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</si>
  <si>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</si>
  <si>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</si>
  <si>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</si>
  <si>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</si>
  <si>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</si>
  <si>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</si>
  <si>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</si>
  <si>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</si>
  <si>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</si>
  <si>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</si>
  <si>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</si>
  <si>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</si>
  <si>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</si>
  <si>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</si>
  <si>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</si>
  <si>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</si>
  <si>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</si>
  <si>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</si>
  <si>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</si>
  <si>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</si>
  <si>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</si>
  <si>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</si>
  <si>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</si>
  <si>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</si>
  <si>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</si>
  <si>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</si>
  <si>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</si>
  <si>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</si>
  <si>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</si>
  <si>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</si>
  <si>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</si>
  <si>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</si>
  <si>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</si>
  <si>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</si>
  <si>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</si>
  <si>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</si>
  <si>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</si>
  <si>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</si>
  <si>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</si>
  <si>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</si>
  <si>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</si>
  <si>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</si>
  <si>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</si>
  <si>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</si>
  <si>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</si>
  <si>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</si>
  <si>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</si>
  <si>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</si>
  <si>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</si>
  <si>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</si>
  <si>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</si>
  <si>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</si>
  <si>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</si>
  <si>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</si>
  <si>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</si>
  <si>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</si>
  <si>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</si>
  <si>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</si>
  <si>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</si>
  <si>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</si>
  <si>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</si>
  <si>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</si>
  <si>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</si>
  <si>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</si>
  <si>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</si>
  <si>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</si>
  <si>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</si>
  <si>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</si>
  <si>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</si>
  <si>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</si>
  <si>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</si>
  <si>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</si>
  <si>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</si>
  <si>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</si>
  <si>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</si>
  <si>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</si>
  <si>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</si>
  <si>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</si>
  <si>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</si>
  <si>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</si>
  <si>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</si>
  <si>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</si>
  <si>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</si>
  <si>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</si>
  <si>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</si>
  <si>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</si>
  <si>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</si>
  <si>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</si>
  <si>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</si>
  <si>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</si>
  <si>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</si>
  <si>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</si>
  <si>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</si>
  <si>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</si>
  <si>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</si>
  <si>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</si>
  <si>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</si>
  <si>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</si>
  <si>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</si>
  <si>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</si>
  <si>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</si>
  <si>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</si>
  <si>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</si>
  <si>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</si>
  <si>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</si>
  <si>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</si>
  <si>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</si>
  <si>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</si>
  <si>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</si>
  <si>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</si>
  <si>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</si>
  <si>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</si>
  <si>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</si>
  <si>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</si>
  <si>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</si>
  <si>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</si>
  <si>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</si>
  <si>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</si>
  <si>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</si>
  <si>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</si>
  <si>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</si>
  <si>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</si>
  <si>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</si>
  <si>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</si>
  <si>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</si>
  <si>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</si>
  <si>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</si>
  <si>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</si>
  <si>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</si>
  <si>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</si>
  <si>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</si>
  <si>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</si>
  <si>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</si>
  <si>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</si>
  <si>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</si>
  <si>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</si>
  <si>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</si>
  <si>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</si>
  <si>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</si>
  <si>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</si>
  <si>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</si>
  <si>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</si>
  <si>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</si>
  <si>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</si>
  <si>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</si>
  <si>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</si>
  <si>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</si>
  <si>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</si>
  <si>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</si>
  <si>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</si>
  <si>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</si>
  <si>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</si>
  <si>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</si>
  <si>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</si>
  <si>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</si>
  <si>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</si>
  <si>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</si>
  <si>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</si>
  <si>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</si>
  <si>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</si>
  <si>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</si>
  <si>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</si>
  <si>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</si>
  <si>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</si>
  <si>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</si>
  <si>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</si>
  <si>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</si>
  <si>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</si>
  <si>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</si>
  <si>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</si>
  <si>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</si>
  <si>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</si>
  <si>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</si>
  <si>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</si>
  <si>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</si>
  <si>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</si>
  <si>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</si>
  <si>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</si>
  <si>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</si>
  <si>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</si>
  <si>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</si>
  <si>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</si>
  <si>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</si>
  <si>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</si>
  <si>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</si>
  <si>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</si>
  <si>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</si>
  <si>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</si>
  <si>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</si>
  <si>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</si>
  <si>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</si>
  <si>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</si>
  <si>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</si>
  <si>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</si>
  <si>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</si>
  <si>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</si>
  <si>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</si>
  <si>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</si>
  <si>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</si>
  <si>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</si>
  <si>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</si>
  <si>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</si>
  <si>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</si>
  <si>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</si>
  <si>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</si>
  <si>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</si>
  <si>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</si>
  <si>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</si>
  <si>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</si>
  <si>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</si>
  <si>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</si>
  <si>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</si>
  <si>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</si>
  <si>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</si>
  <si>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</si>
  <si>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</si>
  <si>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</si>
  <si>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</si>
  <si>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</si>
  <si>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</si>
  <si>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</si>
  <si>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</si>
  <si>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</si>
  <si>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</si>
  <si>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</si>
  <si>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</si>
  <si>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</si>
  <si>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</si>
  <si>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</si>
  <si>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</si>
  <si>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</si>
  <si>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</si>
  <si>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</si>
  <si>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</si>
  <si>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</si>
  <si>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</si>
  <si>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</si>
  <si>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</si>
  <si>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</si>
  <si>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</si>
  <si>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</si>
  <si>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</si>
  <si>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</si>
  <si>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</si>
  <si>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</si>
  <si>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</si>
  <si>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</si>
  <si>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</si>
  <si>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</si>
  <si>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</si>
  <si>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</si>
  <si>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</si>
  <si>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</si>
  <si>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</si>
  <si>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</si>
  <si>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</si>
  <si>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</si>
  <si>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</si>
  <si>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</si>
  <si>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</si>
  <si>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</si>
  <si>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</si>
  <si>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</si>
  <si>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</si>
  <si>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</si>
  <si>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</si>
  <si>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</si>
  <si>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</si>
  <si>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</si>
  <si>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</si>
  <si>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</si>
  <si>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</si>
  <si>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</si>
  <si>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</si>
  <si>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</si>
  <si>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</si>
  <si>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</si>
  <si>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</si>
  <si>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</si>
  <si>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</si>
  <si>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</si>
  <si>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</si>
  <si>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</si>
  <si>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</si>
  <si>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</si>
  <si>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</si>
  <si>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</si>
  <si>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</si>
  <si>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</si>
  <si>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</si>
  <si>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</si>
  <si>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</si>
  <si>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</si>
  <si>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</si>
  <si>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</si>
  <si>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</si>
  <si>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</si>
  <si>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</si>
  <si>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</si>
  <si>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</si>
  <si>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</si>
  <si>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</si>
  <si>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</si>
  <si>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</si>
  <si>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</si>
  <si>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</si>
  <si>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</si>
  <si>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</si>
  <si>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</si>
  <si>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</si>
  <si>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</si>
  <si>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</si>
  <si>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</si>
  <si>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</si>
  <si>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</si>
  <si>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</si>
  <si>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</si>
  <si>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</si>
  <si>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</si>
  <si>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</si>
  <si>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</si>
  <si>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</si>
  <si>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</si>
  <si>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</si>
  <si>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</si>
  <si>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</si>
  <si>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</si>
  <si>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</si>
  <si>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</si>
  <si>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</si>
  <si>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</si>
  <si>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</si>
  <si>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</si>
  <si>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</si>
  <si>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</si>
  <si>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</si>
  <si>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</si>
  <si>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</si>
  <si>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</si>
  <si>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</si>
  <si>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</si>
  <si>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</si>
  <si>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</si>
  <si>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</si>
  <si>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</si>
  <si>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</si>
  <si>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</si>
  <si>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</si>
  <si>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</si>
  <si>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</si>
  <si>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</si>
  <si>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</si>
  <si>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</si>
  <si>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</si>
  <si>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</si>
  <si>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</si>
  <si>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</si>
  <si>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</si>
  <si>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</si>
  <si>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</si>
  <si>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</si>
  <si>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</si>
  <si>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</si>
  <si>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</si>
  <si>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</si>
  <si>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</si>
  <si>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</si>
  <si>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</si>
  <si>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</si>
  <si>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</si>
  <si>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</si>
  <si>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</si>
  <si>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</si>
  <si>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</si>
  <si>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</si>
  <si>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</si>
  <si>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</si>
  <si>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</si>
  <si>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</si>
  <si>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</si>
  <si>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</si>
  <si>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</si>
  <si>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</si>
  <si>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</si>
  <si>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</si>
  <si>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</si>
  <si>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</si>
  <si>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</si>
  <si>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</si>
  <si>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</si>
  <si>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</si>
  <si>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</si>
  <si>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</si>
  <si>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</si>
  <si>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</si>
  <si>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</si>
  <si>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</si>
  <si>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</si>
  <si>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</si>
  <si>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</si>
  <si>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</si>
  <si>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</si>
  <si>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</si>
  <si>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</si>
  <si>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</si>
  <si>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</si>
  <si>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</si>
  <si>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</si>
  <si>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</si>
  <si>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</si>
  <si>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</si>
  <si>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</si>
  <si>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</si>
  <si>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</si>
  <si>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</si>
  <si>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</si>
  <si>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</si>
  <si>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</si>
  <si>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</si>
  <si>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</si>
  <si>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</si>
  <si>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</si>
  <si>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</si>
  <si>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</si>
  <si>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</si>
  <si>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</si>
  <si>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</si>
  <si>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</si>
  <si>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</si>
  <si>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</si>
  <si>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</si>
  <si>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</si>
  <si>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</si>
  <si>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</si>
  <si>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</si>
  <si>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</si>
  <si>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</si>
  <si>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</si>
  <si>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</si>
  <si>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</si>
  <si>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</si>
  <si>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</si>
  <si>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</si>
  <si>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</si>
  <si>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</si>
  <si>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</si>
  <si>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</si>
  <si>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</si>
  <si>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</si>
  <si>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</si>
  <si>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</si>
  <si>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</si>
  <si>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</si>
  <si>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</si>
  <si>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</si>
  <si>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</si>
  <si>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</si>
  <si>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</si>
  <si>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</si>
  <si>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</si>
  <si>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</si>
  <si>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</si>
  <si>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</si>
  <si>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</si>
  <si>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</si>
  <si>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</si>
  <si>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</si>
  <si>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</si>
  <si>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</si>
  <si>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</si>
  <si>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</si>
  <si>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</si>
  <si>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</si>
  <si>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</si>
  <si>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</si>
  <si>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</si>
  <si>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</si>
  <si>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</si>
  <si>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</si>
  <si>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</si>
  <si>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</si>
  <si>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</si>
  <si>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</si>
  <si>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</si>
  <si>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</si>
  <si>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</si>
  <si>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</si>
  <si>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</si>
  <si>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</si>
  <si>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</si>
  <si>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</si>
  <si>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</si>
  <si>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</si>
  <si>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</si>
  <si>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</si>
  <si>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</si>
  <si>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</si>
  <si>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</si>
  <si>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</si>
  <si>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</si>
  <si>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</si>
  <si>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</si>
  <si>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</si>
  <si>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</si>
  <si>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</si>
  <si>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</si>
  <si>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</si>
  <si>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</si>
  <si>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</si>
  <si>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</si>
  <si>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</si>
  <si>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</si>
  <si>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</si>
  <si>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</si>
  <si>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</si>
  <si>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</si>
  <si>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</si>
  <si>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</si>
  <si>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</si>
  <si>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</si>
  <si>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</si>
  <si>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</si>
  <si>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</si>
  <si>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</si>
  <si>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</si>
  <si>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</si>
  <si>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</si>
  <si>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</si>
  <si>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</si>
  <si>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</si>
  <si>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</si>
  <si>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</si>
  <si>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</si>
  <si>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</si>
  <si>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</si>
  <si>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</si>
  <si>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</si>
  <si>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</si>
  <si>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</si>
  <si>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</si>
  <si>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</si>
  <si>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</si>
  <si>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</si>
  <si>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</si>
  <si>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</si>
  <si>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</si>
  <si>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</si>
  <si>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</si>
  <si>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</si>
  <si>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</si>
  <si>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</si>
  <si>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</si>
  <si>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</si>
  <si>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</si>
  <si>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</si>
  <si>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</si>
  <si>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</si>
  <si>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</si>
  <si>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</si>
  <si>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</si>
  <si>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</si>
  <si>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</si>
  <si>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</si>
  <si>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</si>
  <si>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</si>
  <si>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</si>
  <si>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</si>
  <si>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</si>
  <si>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</si>
  <si>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</si>
  <si>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</si>
  <si>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</si>
  <si>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</si>
  <si>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</si>
  <si>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</si>
  <si>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</si>
  <si>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</si>
  <si>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</si>
  <si>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</si>
  <si>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</si>
  <si>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</si>
  <si>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</si>
  <si>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</si>
  <si>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</si>
  <si>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</si>
  <si>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</si>
  <si>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</si>
  <si>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</si>
  <si>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</si>
  <si>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</si>
  <si>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</si>
  <si>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</si>
  <si>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</si>
  <si>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</si>
  <si>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</si>
  <si>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</si>
  <si>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</si>
  <si>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</si>
  <si>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</si>
  <si>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</si>
  <si>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</si>
  <si>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</si>
  <si>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</si>
  <si>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</si>
  <si>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</si>
  <si>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</si>
  <si>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</si>
  <si>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</si>
  <si>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</si>
  <si>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</si>
  <si>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</si>
  <si>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</si>
  <si>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</si>
  <si>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</si>
  <si>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</si>
  <si>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</si>
  <si>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</si>
  <si>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</si>
  <si>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</si>
  <si>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</si>
  <si>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</si>
  <si>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</si>
  <si>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</si>
  <si>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</si>
  <si>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</si>
  <si>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</si>
  <si>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</si>
  <si>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</si>
  <si>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</si>
  <si>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</si>
  <si>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</si>
  <si>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</si>
  <si>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</si>
  <si>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</si>
  <si>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</si>
  <si>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</si>
  <si>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</si>
  <si>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</si>
  <si>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</si>
  <si>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</si>
  <si>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</si>
  <si>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</si>
  <si>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</si>
  <si>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</si>
  <si>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</si>
  <si>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</si>
  <si>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</si>
  <si>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</si>
  <si>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</si>
  <si>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</si>
  <si>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</si>
  <si>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</si>
  <si>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</si>
  <si>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</si>
  <si>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</si>
  <si>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</si>
  <si>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</si>
  <si>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</si>
  <si>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</si>
  <si>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</si>
  <si>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</si>
  <si>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</si>
  <si>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</si>
  <si>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</si>
  <si>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</si>
  <si>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</si>
  <si>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</si>
  <si>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</si>
  <si>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</si>
  <si>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</si>
  <si>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</si>
  <si>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</si>
  <si>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</si>
  <si>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</si>
  <si>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</si>
  <si>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</si>
  <si>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</si>
  <si>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</si>
  <si>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</si>
  <si>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</si>
  <si>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</si>
  <si>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</si>
  <si>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</si>
  <si>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</si>
  <si>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</si>
  <si>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</si>
  <si>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</si>
  <si>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</si>
  <si>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</si>
  <si>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</si>
  <si>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</si>
  <si>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</si>
  <si>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</si>
  <si>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</si>
  <si>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</si>
  <si>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</si>
  <si>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</si>
  <si>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</si>
  <si>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</si>
  <si>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</si>
  <si>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</si>
  <si>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</si>
  <si>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</si>
  <si>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</si>
  <si>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</si>
  <si>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</si>
  <si>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</si>
  <si>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</si>
  <si>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</si>
  <si>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</si>
  <si>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</si>
  <si>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</si>
  <si>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</si>
  <si>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</si>
  <si>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</si>
  <si>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</si>
  <si>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</si>
  <si>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</si>
  <si>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</si>
  <si>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</si>
  <si>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</si>
  <si>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</si>
  <si>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</si>
  <si>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</si>
  <si>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</si>
  <si>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</si>
  <si>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</si>
  <si>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</si>
  <si>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</si>
  <si>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</si>
  <si>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</si>
  <si>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</si>
  <si>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</si>
  <si>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</si>
  <si>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</si>
  <si>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</si>
  <si>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</si>
  <si>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</si>
  <si>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</si>
  <si>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</si>
  <si>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</si>
  <si>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</si>
  <si>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</si>
  <si>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</si>
  <si>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</si>
  <si>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</si>
  <si>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</si>
  <si>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</si>
  <si>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</si>
  <si>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</si>
  <si>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</si>
  <si>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</si>
  <si>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</si>
  <si>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</si>
  <si>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</si>
  <si>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</si>
  <si>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</si>
  <si>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</si>
  <si>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</si>
  <si>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</si>
  <si>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</si>
  <si>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</si>
  <si>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</si>
  <si>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</si>
  <si>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</si>
  <si>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</si>
  <si>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</si>
  <si>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</si>
  <si>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</si>
  <si>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</si>
  <si>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</si>
  <si>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</si>
  <si>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</si>
  <si>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</si>
  <si>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</si>
  <si>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</si>
  <si>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</si>
  <si>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</si>
  <si>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</si>
  <si>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</si>
  <si>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</si>
  <si>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</si>
  <si>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</si>
  <si>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</si>
  <si>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</si>
  <si>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</si>
  <si>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</si>
  <si>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</si>
  <si>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</si>
  <si>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</si>
  <si>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</si>
  <si>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</si>
  <si>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</si>
  <si>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</si>
  <si>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</si>
  <si>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</si>
  <si>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</si>
  <si>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</si>
  <si>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</si>
  <si>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</si>
  <si>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</si>
  <si>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</si>
  <si>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</si>
  <si>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</si>
  <si>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</si>
  <si>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</si>
  <si>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</si>
  <si>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</si>
  <si>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</si>
  <si>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</si>
  <si>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</si>
  <si>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</si>
  <si>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</si>
  <si>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</si>
  <si>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</si>
  <si>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</si>
  <si>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</si>
  <si>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</si>
  <si>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</si>
  <si>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</si>
  <si>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</si>
  <si>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</si>
  <si>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</si>
  <si>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</si>
  <si>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</si>
  <si>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</si>
  <si>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</si>
  <si>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</si>
  <si>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</si>
  <si>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</si>
  <si>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</si>
  <si>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</si>
  <si>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</si>
  <si>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</si>
  <si>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</si>
  <si>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</si>
  <si>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</si>
  <si>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</si>
  <si>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</si>
  <si>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</si>
  <si>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</si>
  <si>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</si>
  <si>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</si>
  <si>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</si>
  <si>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</si>
  <si>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</si>
  <si>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</si>
  <si>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</si>
  <si>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</si>
  <si>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</si>
  <si>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</si>
  <si>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</si>
  <si>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</si>
  <si>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</si>
  <si>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</si>
  <si>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</si>
  <si>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</si>
  <si>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</si>
  <si>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</si>
  <si>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</si>
  <si>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</si>
  <si>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</si>
  <si>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</si>
  <si>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</si>
  <si>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</si>
  <si>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</si>
  <si>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</si>
  <si>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</si>
  <si>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</si>
  <si>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</si>
  <si>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</si>
  <si>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</si>
  <si>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</si>
  <si>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</si>
  <si>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</si>
  <si>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</si>
  <si>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</si>
  <si>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</si>
  <si>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</si>
  <si>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</si>
  <si>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</si>
  <si>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</si>
  <si>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</si>
  <si>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</si>
  <si>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</si>
  <si>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</si>
  <si>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</si>
  <si>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</si>
  <si>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</si>
  <si>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</si>
  <si>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</si>
  <si>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</si>
  <si>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</si>
  <si>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</si>
  <si>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</si>
  <si>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</si>
  <si>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</si>
  <si>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</si>
  <si>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</si>
  <si>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</si>
  <si>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</si>
  <si>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</si>
  <si>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</si>
  <si>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</si>
  <si>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</si>
  <si>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</si>
  <si>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</si>
  <si>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</si>
  <si>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</si>
  <si>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</si>
  <si>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</si>
  <si>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</si>
  <si>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</si>
  <si>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</si>
  <si>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</si>
  <si>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</si>
  <si>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</si>
  <si>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</si>
  <si>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</si>
  <si>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</si>
  <si>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</si>
  <si>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</si>
  <si>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</si>
  <si>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</si>
  <si>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</si>
  <si>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</si>
  <si>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</si>
  <si>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</si>
  <si>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</si>
  <si>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</si>
  <si>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</si>
  <si>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</si>
  <si>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</si>
  <si>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</si>
  <si>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</si>
  <si>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</si>
  <si>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</si>
  <si>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</si>
  <si>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</si>
  <si>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</si>
  <si>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</si>
  <si>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</si>
  <si>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</si>
  <si>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</si>
  <si>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</si>
  <si>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</si>
  <si>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</si>
  <si>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</si>
  <si>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</si>
  <si>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</si>
  <si>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</si>
  <si>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</si>
  <si>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</si>
  <si>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</si>
  <si>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</si>
  <si>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</si>
  <si>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</si>
  <si>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</si>
  <si>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</si>
  <si>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</si>
  <si>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</si>
  <si>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</si>
  <si>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</si>
  <si>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</si>
  <si>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</si>
  <si>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</si>
  <si>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</si>
  <si>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</si>
  <si>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</si>
  <si>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</si>
  <si>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</si>
  <si>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</si>
  <si>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</si>
  <si>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</si>
  <si>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</si>
  <si>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</si>
  <si>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</si>
  <si>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</si>
  <si>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</si>
  <si>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</si>
  <si>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</si>
  <si>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</si>
  <si>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</si>
  <si>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</si>
  <si>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</si>
  <si>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</si>
  <si>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</si>
  <si>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</si>
  <si>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</si>
  <si>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</si>
  <si>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</si>
  <si>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</si>
  <si>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</si>
  <si>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</si>
  <si>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</si>
  <si>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</si>
  <si>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</si>
  <si>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</si>
  <si>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</si>
  <si>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</si>
  <si>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</si>
  <si>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</si>
  <si>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</si>
  <si>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</si>
  <si>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</si>
  <si>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</si>
  <si>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</si>
  <si>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</si>
  <si>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</si>
  <si>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</si>
  <si>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</si>
  <si>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</si>
  <si>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</si>
  <si>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</si>
  <si>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</si>
  <si>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</si>
  <si>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</si>
  <si>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</si>
  <si>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</si>
  <si>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</si>
  <si>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</si>
  <si>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</si>
  <si>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</si>
  <si>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</si>
  <si>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</si>
  <si>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</si>
  <si>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</si>
  <si>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</si>
  <si>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</si>
  <si>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</si>
  <si>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</si>
  <si>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</si>
  <si>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</si>
  <si>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</si>
  <si>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</si>
  <si>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</si>
  <si>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</si>
  <si>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</si>
  <si>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</si>
  <si>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</si>
  <si>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</si>
  <si>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</si>
  <si>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</si>
  <si>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</si>
  <si>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</si>
  <si>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</si>
  <si>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</si>
  <si>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</si>
  <si>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</si>
  <si>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</si>
  <si>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</si>
  <si>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</si>
  <si>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</si>
  <si>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</si>
  <si>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</si>
  <si>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</si>
  <si>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</si>
  <si>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</si>
  <si>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</si>
  <si>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</si>
  <si>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</si>
  <si>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</si>
  <si>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</si>
  <si>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</si>
  <si>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</si>
  <si>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</si>
  <si>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</si>
  <si>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</si>
  <si>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</si>
  <si>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</si>
  <si>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</si>
  <si>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</si>
  <si>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</si>
  <si>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</si>
  <si>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</si>
  <si>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</si>
  <si>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</si>
  <si>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</si>
  <si>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</si>
  <si>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</si>
  <si>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</si>
  <si>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</si>
  <si>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</si>
  <si>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</si>
  <si>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</si>
  <si>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</si>
  <si>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</si>
  <si>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</si>
  <si>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</si>
  <si>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</si>
  <si>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</si>
  <si>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</si>
  <si>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</si>
  <si>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</si>
  <si>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</si>
  <si>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</si>
  <si>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</si>
  <si>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</si>
  <si>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</si>
  <si>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</si>
  <si>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</si>
  <si>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</si>
  <si>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</si>
  <si>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</si>
  <si>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</si>
  <si>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</si>
  <si>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</si>
  <si>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</si>
  <si>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</si>
  <si>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</si>
  <si>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</si>
  <si>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</si>
  <si>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</si>
  <si>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</si>
  <si>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</si>
  <si>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</si>
  <si>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</si>
  <si>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</si>
  <si>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</si>
  <si>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</si>
  <si>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</si>
  <si>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</si>
  <si>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</si>
  <si>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</si>
  <si>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</si>
  <si>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</si>
  <si>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</si>
  <si>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</si>
  <si>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</si>
  <si>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</si>
  <si>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</si>
  <si>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</si>
  <si>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</si>
  <si>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</si>
  <si>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</si>
  <si>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</si>
  <si>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</si>
  <si>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</si>
  <si>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</si>
  <si>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</si>
  <si>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</si>
  <si>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</si>
  <si>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</si>
  <si>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</si>
  <si>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</si>
  <si>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</si>
  <si>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</si>
  <si>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</si>
  <si>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</si>
  <si>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</si>
  <si>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</si>
  <si>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</si>
  <si>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</si>
  <si>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</si>
  <si>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</si>
  <si>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</si>
  <si>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</si>
  <si>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</si>
  <si>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</si>
  <si>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</si>
  <si>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</si>
  <si>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</si>
  <si>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</si>
  <si>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</si>
  <si>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</si>
  <si>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</si>
  <si>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</si>
  <si>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</si>
  <si>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</si>
  <si>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</si>
  <si>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</si>
  <si>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</si>
  <si>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</si>
  <si>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</si>
  <si>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</si>
  <si>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</si>
  <si>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</si>
  <si>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</si>
  <si>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</si>
  <si>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</si>
  <si>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</si>
  <si>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</si>
  <si>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</si>
  <si>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</si>
  <si>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</si>
  <si>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</si>
  <si>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</si>
  <si>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</si>
  <si>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</si>
  <si>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</si>
  <si>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</si>
  <si>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</si>
  <si>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</si>
  <si>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</si>
  <si>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</si>
  <si>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</si>
  <si>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</si>
  <si>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</si>
  <si>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</si>
  <si>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</si>
  <si>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</si>
  <si>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</si>
  <si>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</si>
  <si>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</si>
  <si>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</si>
  <si>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</si>
  <si>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</si>
  <si>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</si>
  <si>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</si>
  <si>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</si>
  <si>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</si>
  <si>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</si>
  <si>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</si>
  <si>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</si>
  <si>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</si>
  <si>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</si>
  <si>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</si>
  <si>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</si>
  <si>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</si>
  <si>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</si>
  <si>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</si>
  <si>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</si>
  <si>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</si>
  <si>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</si>
  <si>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</si>
  <si>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</si>
  <si>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</si>
  <si>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</si>
  <si>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</si>
  <si>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</si>
  <si>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</si>
  <si>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</si>
  <si>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</si>
  <si>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</si>
  <si>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</si>
  <si>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</si>
  <si>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</si>
  <si>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</si>
  <si>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</si>
  <si>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</si>
  <si>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</si>
  <si>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</si>
  <si>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</si>
  <si>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</si>
  <si>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</si>
  <si>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</si>
  <si>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</si>
  <si>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</si>
  <si>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</si>
  <si>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</si>
  <si>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</si>
  <si>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</si>
  <si>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</si>
  <si>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</si>
  <si>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</si>
  <si>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</si>
  <si>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</si>
  <si>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</si>
  <si>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</si>
  <si>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</si>
  <si>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</si>
  <si>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</si>
  <si>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</si>
  <si>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</si>
  <si>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</si>
  <si>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</si>
  <si>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</si>
  <si>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</si>
  <si>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</si>
  <si>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</si>
  <si>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</si>
  <si>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</si>
  <si>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</si>
  <si>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</si>
  <si>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</si>
  <si>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</si>
  <si>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</si>
  <si>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</si>
  <si>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</si>
  <si>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</si>
  <si>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</si>
  <si>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</si>
  <si>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</si>
  <si>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</si>
  <si>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</si>
  <si>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</si>
  <si>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</si>
  <si>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</si>
  <si>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</si>
  <si>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</si>
  <si>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</si>
  <si>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</si>
  <si>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</si>
  <si>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</si>
  <si>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</si>
  <si>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</si>
  <si>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</si>
  <si>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</si>
  <si>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</si>
  <si>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</si>
  <si>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</si>
  <si>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</si>
  <si>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</si>
  <si>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</si>
  <si>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</si>
  <si>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</si>
  <si>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</si>
  <si>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</si>
  <si>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</si>
  <si>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</si>
  <si>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</si>
  <si>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</si>
  <si>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</si>
  <si>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</si>
  <si>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</si>
  <si>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</si>
  <si>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</si>
  <si>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</si>
  <si>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</si>
  <si>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</si>
  <si>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</si>
  <si>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</si>
  <si>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</si>
  <si>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</si>
  <si>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</si>
  <si>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</si>
  <si>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</si>
  <si>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</si>
  <si>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</si>
  <si>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</si>
  <si>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</si>
  <si>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</si>
  <si>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</si>
  <si>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</si>
  <si>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</si>
  <si>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</si>
  <si>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</si>
  <si>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</si>
  <si>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</si>
  <si>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</si>
  <si>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</si>
  <si>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</si>
  <si>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</si>
  <si>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</si>
  <si>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</si>
  <si>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</si>
  <si>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</si>
  <si>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</si>
  <si>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</si>
  <si>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</si>
  <si>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</si>
  <si>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</si>
  <si>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</si>
  <si>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</si>
  <si>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</si>
  <si>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</si>
  <si>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</si>
  <si>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</si>
  <si>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</si>
  <si>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</si>
  <si>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</si>
  <si>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</si>
  <si>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</si>
  <si>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</si>
  <si>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</si>
  <si>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</si>
  <si>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</si>
  <si>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</si>
  <si>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</si>
  <si>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</si>
  <si>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</si>
  <si>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</si>
  <si>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</si>
  <si>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</si>
  <si>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</si>
  <si>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</si>
  <si>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</si>
  <si>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</si>
  <si>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</si>
  <si>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</si>
  <si>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</si>
  <si>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</si>
  <si>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</si>
  <si>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</si>
  <si>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</si>
  <si>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</si>
  <si>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</si>
  <si>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</si>
  <si>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</si>
  <si>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</si>
  <si>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</si>
  <si>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</si>
  <si>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</si>
  <si>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</si>
  <si>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</si>
  <si>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</si>
  <si>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</si>
  <si>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</si>
  <si>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</si>
  <si>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</si>
  <si>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</si>
  <si>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</si>
  <si>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</si>
  <si>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</si>
  <si>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</si>
  <si>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</si>
  <si>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</si>
  <si>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</si>
  <si>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</si>
  <si>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</si>
  <si>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</si>
  <si>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</si>
  <si>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</si>
  <si>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</si>
  <si>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</si>
  <si>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</si>
  <si>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</si>
  <si>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</si>
  <si>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</si>
  <si>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</si>
  <si>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</si>
  <si>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</si>
  <si>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</si>
  <si>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</si>
  <si>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</si>
  <si>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</si>
  <si>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</si>
  <si>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</si>
  <si>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</si>
  <si>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</si>
  <si>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</si>
  <si>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</si>
  <si>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</si>
  <si>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</si>
  <si>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</si>
  <si>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</si>
  <si>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</si>
  <si>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</si>
  <si>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</si>
  <si>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</si>
  <si>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</si>
  <si>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</si>
  <si>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</si>
  <si>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</si>
  <si>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</si>
  <si>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</si>
  <si>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</si>
  <si>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</si>
  <si>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</si>
  <si>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</si>
  <si>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</si>
  <si>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</si>
  <si>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</si>
  <si>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</si>
  <si>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</si>
  <si>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</si>
  <si>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</si>
  <si>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</si>
  <si>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</si>
  <si>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</si>
  <si>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</si>
  <si>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</si>
  <si>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</si>
  <si>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</si>
  <si>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</si>
  <si>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</si>
  <si>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</si>
  <si>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</si>
  <si>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</si>
  <si>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</si>
  <si>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</si>
  <si>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</si>
  <si>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</si>
  <si>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</si>
  <si>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</si>
  <si>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</si>
  <si>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</si>
  <si>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</si>
  <si>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</si>
  <si>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</si>
  <si>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</si>
  <si>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</si>
  <si>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</si>
  <si>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</si>
  <si>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</si>
  <si>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</si>
  <si>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</si>
  <si>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</si>
  <si>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</si>
  <si>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</si>
  <si>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</si>
  <si>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</si>
  <si>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</si>
  <si>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</si>
  <si>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</si>
  <si>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</si>
  <si>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</si>
  <si>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</si>
  <si>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</si>
  <si>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</si>
  <si>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</si>
  <si>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</si>
  <si>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</si>
  <si>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</si>
  <si>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</si>
  <si>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</si>
  <si>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</si>
  <si>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</si>
  <si>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</si>
  <si>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</si>
  <si>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</si>
  <si>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</si>
  <si>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</si>
  <si>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</si>
  <si>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</si>
  <si>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</si>
  <si>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</si>
  <si>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</si>
  <si>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</si>
  <si>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</si>
  <si>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</si>
  <si>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</si>
  <si>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</si>
  <si>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</si>
  <si>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</si>
  <si>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</si>
  <si>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</si>
  <si>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</si>
  <si>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</si>
  <si>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</si>
  <si>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</si>
  <si>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</si>
  <si>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</si>
  <si>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</si>
  <si>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</si>
  <si>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</si>
  <si>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</si>
  <si>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</si>
  <si>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</si>
  <si>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</si>
  <si>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</si>
  <si>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</si>
  <si>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</si>
  <si>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</si>
  <si>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</si>
  <si>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</si>
  <si>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</si>
  <si>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</si>
  <si>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</si>
  <si>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</si>
  <si>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</si>
  <si>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</si>
  <si>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</si>
  <si>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</si>
  <si>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</si>
  <si>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</si>
  <si>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</si>
  <si>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</si>
  <si>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</si>
  <si>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</si>
  <si>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</si>
  <si>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</si>
  <si>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</si>
  <si>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</si>
  <si>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</si>
  <si>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</si>
  <si>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</si>
  <si>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</si>
  <si>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</si>
  <si>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</si>
  <si>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</si>
  <si>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</si>
  <si>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</si>
  <si>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</si>
  <si>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</si>
  <si>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</si>
  <si>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</si>
  <si>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</si>
  <si>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</si>
  <si>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</si>
  <si>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</si>
  <si>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</si>
  <si>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</si>
  <si>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</si>
  <si>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</si>
  <si>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</si>
  <si>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</si>
  <si>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</si>
  <si>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</si>
  <si>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</si>
  <si>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</si>
  <si>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</si>
  <si>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</si>
  <si>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</si>
  <si>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</si>
  <si>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</si>
  <si>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</si>
  <si>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</si>
  <si>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</si>
  <si>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</si>
  <si>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</si>
  <si>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</si>
  <si>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</si>
  <si>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</si>
  <si>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</si>
  <si>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</si>
  <si>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</si>
  <si>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</si>
  <si>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</si>
  <si>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</si>
  <si>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</si>
  <si>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</si>
  <si>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</si>
  <si>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</si>
  <si>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</si>
  <si>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</si>
  <si>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</si>
  <si>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</si>
  <si>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</si>
  <si>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</si>
  <si>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</si>
  <si>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</si>
  <si>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</si>
  <si>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</si>
  <si>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</si>
  <si>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</si>
  <si>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</si>
  <si>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</si>
  <si>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</si>
  <si>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</si>
  <si>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</si>
  <si>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</si>
  <si>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</si>
  <si>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</si>
  <si>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</si>
  <si>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</si>
  <si>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</si>
  <si>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</si>
  <si>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</si>
  <si>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</si>
  <si>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</si>
  <si>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</si>
  <si>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</si>
  <si>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</si>
  <si>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</si>
  <si>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</si>
  <si>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</si>
  <si>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</si>
  <si>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</si>
  <si>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</si>
  <si>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</si>
  <si>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</si>
  <si>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</si>
  <si>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</si>
  <si>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</si>
  <si>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</si>
  <si>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</si>
  <si>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</si>
  <si>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</si>
  <si>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</si>
  <si>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</si>
  <si>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</si>
  <si>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</si>
  <si>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</si>
  <si>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</si>
  <si>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</si>
  <si>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</si>
  <si>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</si>
  <si>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</si>
  <si>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</si>
  <si>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</si>
  <si>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</si>
  <si>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</si>
  <si>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</si>
  <si>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</si>
  <si>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</si>
  <si>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</si>
  <si>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</si>
  <si>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</si>
  <si>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</si>
  <si>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</si>
  <si>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</si>
  <si>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</si>
  <si>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</si>
  <si>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</si>
  <si>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</si>
  <si>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</si>
  <si>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</si>
  <si>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</si>
  <si>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</si>
  <si>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</si>
  <si>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</si>
  <si>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</si>
  <si>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</si>
  <si>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</si>
  <si>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</si>
  <si>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</si>
  <si>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</si>
  <si>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</si>
  <si>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</si>
  <si>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</si>
  <si>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</si>
  <si>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</si>
  <si>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</si>
  <si>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</si>
  <si>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</si>
  <si>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</si>
  <si>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</si>
  <si>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</si>
  <si>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</si>
  <si>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</si>
  <si>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</si>
  <si>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</si>
  <si>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</si>
  <si>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</si>
  <si>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</si>
  <si>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</si>
  <si>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</si>
  <si>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</si>
  <si>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</si>
  <si>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</si>
  <si>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</si>
  <si>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</si>
  <si>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</si>
  <si>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</si>
  <si>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</si>
  <si>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</si>
  <si>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</si>
  <si>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</si>
  <si>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</si>
  <si>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</si>
  <si>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</si>
  <si>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</si>
  <si>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</si>
  <si>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</si>
  <si>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</si>
  <si>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</si>
  <si>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</si>
  <si>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</si>
  <si>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</si>
  <si>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</si>
  <si>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</si>
  <si>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</si>
  <si>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</si>
  <si>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</si>
  <si>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</si>
  <si>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</si>
  <si>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</si>
  <si>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</si>
  <si>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</si>
  <si>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</si>
  <si>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</si>
  <si>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</si>
  <si>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</si>
  <si>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</si>
  <si>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</si>
  <si>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</si>
  <si>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</si>
  <si>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</si>
  <si>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</si>
  <si>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</si>
  <si>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</si>
  <si>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</si>
  <si>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</si>
  <si>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</si>
  <si>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</si>
  <si>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</si>
  <si>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</si>
  <si>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</si>
  <si>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</si>
  <si>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</si>
  <si>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</si>
  <si>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</si>
  <si>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</si>
  <si>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</si>
  <si>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</si>
  <si>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</si>
  <si>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</si>
  <si>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</si>
  <si>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</si>
  <si>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</si>
  <si>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</si>
  <si>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</si>
  <si>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</si>
  <si>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</si>
  <si>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</si>
  <si>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</si>
  <si>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</si>
  <si>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</si>
  <si>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</si>
  <si>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</si>
  <si>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</si>
  <si>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</si>
  <si>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</si>
  <si>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</si>
  <si>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</si>
  <si>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</si>
  <si>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</si>
  <si>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</si>
  <si>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</si>
  <si>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</si>
  <si>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</si>
  <si>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</si>
  <si>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</si>
  <si>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</si>
  <si>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</si>
  <si>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</si>
  <si>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</si>
  <si>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</si>
  <si>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</si>
  <si>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</si>
  <si>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</si>
  <si>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</si>
  <si>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</si>
  <si>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</si>
  <si>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</si>
  <si>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</si>
  <si>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</si>
  <si>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</si>
  <si>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</si>
  <si>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</si>
  <si>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</si>
  <si>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</si>
  <si>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</si>
  <si>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</si>
  <si>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</si>
  <si>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</si>
  <si>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</si>
  <si>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</si>
  <si>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</si>
  <si>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</si>
  <si>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</si>
  <si>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</si>
  <si>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</si>
  <si>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</si>
  <si>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</si>
  <si>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</si>
  <si>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</si>
  <si>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</si>
  <si>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</si>
  <si>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</si>
  <si>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</si>
  <si>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</si>
  <si>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</si>
  <si>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</si>
  <si>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</si>
  <si>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</si>
  <si>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</si>
  <si>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</si>
  <si>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</si>
  <si>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</si>
  <si>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</si>
  <si>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</si>
  <si>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</si>
  <si>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</si>
  <si>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</si>
  <si>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</si>
  <si>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</si>
  <si>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</si>
  <si>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</si>
  <si>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</si>
  <si>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</si>
  <si>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</si>
  <si>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</si>
  <si>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</si>
  <si>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</si>
  <si>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</si>
  <si>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</si>
  <si>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</si>
  <si>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</si>
  <si>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</si>
  <si>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</si>
  <si>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</si>
  <si>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</si>
  <si>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</si>
  <si>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</si>
  <si>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</si>
  <si>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</si>
  <si>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</si>
  <si>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</si>
  <si>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</si>
  <si>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</si>
  <si>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</si>
  <si>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</si>
  <si>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</si>
  <si>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</si>
  <si>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</si>
  <si>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</si>
  <si>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</si>
  <si>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</si>
  <si>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</si>
  <si>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</si>
  <si>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</si>
  <si>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</si>
  <si>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</si>
  <si>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</si>
  <si>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</si>
  <si>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</si>
  <si>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</si>
  <si>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</si>
  <si>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</si>
  <si>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</si>
  <si>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</si>
  <si>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</si>
  <si>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</si>
  <si>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</si>
  <si>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</si>
  <si>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</si>
  <si>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</si>
  <si>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</si>
  <si>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</si>
  <si>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</si>
  <si>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</si>
  <si>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</si>
  <si>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</si>
  <si>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</si>
  <si>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</si>
  <si>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</si>
  <si>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</si>
  <si>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</si>
  <si>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</si>
  <si>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</si>
  <si>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</si>
  <si>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</si>
  <si>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</si>
  <si>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</si>
  <si>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</si>
  <si>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</si>
  <si>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</si>
  <si>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</si>
  <si>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</si>
  <si>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</si>
  <si>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</si>
  <si>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</si>
  <si>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</si>
  <si>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</si>
  <si>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</si>
  <si>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</si>
  <si>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</si>
  <si>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</si>
  <si>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</si>
  <si>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</si>
  <si>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</si>
  <si>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</si>
  <si>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</si>
  <si>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</si>
  <si>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</si>
  <si>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</si>
  <si>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</si>
  <si>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</si>
  <si>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</si>
  <si>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</si>
  <si>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</si>
  <si>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</si>
  <si>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</si>
  <si>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</si>
  <si>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</si>
  <si>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</si>
  <si>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</si>
  <si>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</si>
  <si>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</si>
  <si>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</si>
  <si>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</si>
  <si>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</si>
  <si>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</si>
  <si>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</si>
  <si>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</si>
  <si>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</si>
  <si>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</si>
  <si>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</si>
  <si>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</si>
  <si>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</si>
  <si>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</si>
  <si>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</si>
  <si>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</si>
  <si>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</si>
  <si>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</si>
  <si>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</si>
  <si>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</si>
  <si>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</si>
  <si>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</si>
  <si>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</si>
  <si>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</si>
  <si>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</si>
  <si>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</si>
  <si>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</si>
  <si>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</si>
  <si>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</si>
  <si>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</si>
  <si>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</si>
  <si>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</si>
  <si>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</si>
  <si>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</si>
  <si>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</si>
  <si>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</si>
  <si>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</si>
  <si>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</si>
  <si>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</si>
  <si>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</si>
  <si>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</si>
  <si>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</si>
  <si>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</si>
  <si>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</si>
  <si>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</si>
  <si>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</si>
  <si>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</si>
  <si>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</si>
  <si>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</si>
  <si>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</si>
  <si>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</si>
  <si>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</si>
  <si>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</si>
  <si>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</si>
  <si>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</si>
  <si>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</si>
  <si>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</si>
  <si>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</si>
  <si>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</si>
  <si>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</si>
  <si>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</si>
  <si>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</si>
  <si>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</si>
  <si>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</si>
  <si>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</si>
  <si>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</si>
  <si>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</si>
  <si>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</si>
  <si>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</si>
  <si>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</si>
  <si>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</si>
  <si>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</si>
  <si>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</si>
  <si>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</si>
  <si>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</si>
  <si>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</si>
  <si>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</si>
  <si>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</si>
  <si>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</si>
  <si>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</si>
  <si>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</si>
  <si>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</si>
  <si>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</si>
  <si>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</si>
  <si>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</si>
  <si>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</si>
  <si>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</si>
  <si>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</si>
  <si>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</si>
  <si>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</si>
  <si>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</si>
  <si>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</si>
  <si>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</si>
  <si>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</si>
  <si>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</si>
  <si>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</si>
  <si>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</si>
  <si>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</si>
  <si>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</si>
  <si>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</si>
  <si>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</si>
  <si>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</si>
  <si>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</si>
  <si>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</si>
  <si>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</si>
  <si>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</si>
  <si>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</si>
  <si>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</si>
  <si>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</si>
  <si>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</si>
  <si>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</si>
  <si>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</si>
  <si>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</si>
  <si>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</si>
  <si>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</si>
  <si>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</si>
  <si>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</si>
  <si>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</si>
  <si>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</si>
  <si>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</si>
  <si>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</si>
  <si>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</si>
  <si>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</si>
  <si>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</si>
  <si>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</si>
  <si>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</si>
  <si>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</si>
  <si>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</si>
  <si>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</si>
  <si>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</si>
  <si>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</si>
  <si>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</si>
  <si>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</si>
  <si>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</si>
  <si>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</si>
  <si>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</si>
  <si>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</si>
  <si>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</si>
  <si>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</si>
  <si>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</si>
  <si>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</si>
  <si>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</si>
  <si>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</si>
  <si>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</si>
  <si>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</si>
  <si>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</si>
  <si>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</si>
  <si>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</si>
  <si>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</si>
  <si>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</si>
  <si>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</si>
  <si>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</si>
  <si>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</si>
  <si>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</si>
  <si>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</si>
  <si>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</si>
  <si>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</si>
  <si>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</si>
  <si>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</si>
  <si>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</si>
  <si>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</si>
  <si>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</si>
  <si>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</si>
  <si>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</si>
  <si>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</si>
  <si>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</si>
  <si>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</si>
  <si>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</si>
  <si>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</si>
  <si>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</si>
  <si>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</si>
  <si>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</si>
  <si>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</si>
  <si>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</si>
  <si>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</si>
  <si>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</si>
  <si>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</si>
  <si>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</si>
  <si>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</si>
  <si>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</si>
  <si>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</si>
  <si>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</si>
  <si>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</si>
  <si>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</si>
  <si>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</si>
  <si>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</si>
  <si>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</si>
  <si>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</si>
  <si>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</si>
  <si>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</si>
  <si>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</si>
  <si>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</si>
  <si>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</si>
  <si>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</si>
  <si>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</si>
  <si>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</si>
  <si>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</si>
  <si>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</si>
  <si>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</si>
  <si>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</si>
  <si>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</si>
  <si>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</si>
  <si>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</si>
  <si>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</si>
  <si>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</si>
  <si>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</si>
  <si>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</si>
  <si>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</si>
  <si>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</si>
  <si>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</si>
  <si>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</si>
  <si>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</si>
  <si>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</si>
  <si>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</si>
  <si>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</si>
  <si>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</si>
  <si>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</si>
  <si>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</si>
  <si>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</si>
  <si>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</si>
  <si>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</si>
  <si>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</si>
  <si>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</si>
  <si>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</si>
  <si>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</si>
  <si>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</si>
  <si>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</si>
  <si>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</si>
  <si>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</si>
  <si>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</si>
  <si>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</si>
  <si>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</si>
  <si>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</si>
  <si>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</si>
  <si>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</si>
  <si>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</si>
  <si>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</si>
  <si>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</si>
  <si>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</si>
  <si>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</si>
  <si>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</si>
  <si>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</si>
  <si>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</si>
  <si>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</si>
  <si>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</si>
  <si>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</si>
  <si>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</si>
  <si>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</si>
  <si>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</si>
  <si>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</si>
  <si>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</si>
  <si>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</si>
  <si>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</si>
  <si>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</si>
  <si>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</si>
  <si>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</si>
  <si>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</si>
  <si>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</si>
  <si>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</si>
  <si>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</si>
  <si>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</si>
  <si>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</si>
  <si>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</si>
  <si>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</si>
  <si>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</si>
  <si>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</si>
  <si>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</si>
  <si>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</si>
  <si>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</si>
  <si>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</si>
  <si>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</si>
  <si>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</si>
  <si>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</si>
  <si>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</si>
  <si>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</si>
  <si>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</si>
  <si>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</si>
  <si>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</si>
  <si>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</si>
  <si>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</si>
  <si>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</si>
  <si>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</si>
  <si>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</si>
  <si>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</si>
  <si>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</si>
  <si>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</si>
  <si>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</si>
  <si>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</si>
  <si>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</si>
  <si>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</si>
  <si>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</si>
  <si>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</si>
  <si>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</si>
  <si>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</si>
  <si>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</si>
  <si>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</si>
  <si>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</si>
  <si>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</si>
  <si>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</si>
  <si>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</si>
  <si>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</si>
  <si>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</si>
  <si>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</si>
  <si>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</si>
  <si>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</si>
  <si>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</si>
  <si>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</si>
  <si>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</si>
  <si>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</si>
  <si>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</si>
  <si>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</si>
  <si>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</si>
  <si>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</si>
  <si>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</si>
  <si>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</si>
  <si>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</si>
  <si>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</si>
  <si>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</si>
  <si>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</si>
  <si>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</si>
  <si>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</si>
  <si>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</si>
  <si>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</si>
  <si>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</si>
  <si>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</si>
  <si>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</si>
  <si>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</si>
  <si>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</si>
  <si>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</si>
  <si>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</si>
  <si>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</si>
  <si>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</si>
  <si>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</si>
  <si>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</si>
  <si>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</si>
  <si>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</si>
  <si>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</si>
  <si>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</si>
  <si>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</si>
  <si>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</si>
  <si>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</si>
  <si>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</si>
  <si>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</si>
  <si>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</si>
  <si>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</si>
  <si>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</si>
  <si>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</si>
  <si>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</si>
  <si>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</si>
  <si>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</si>
  <si>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</si>
  <si>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</si>
  <si>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</si>
  <si>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</si>
  <si>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</si>
  <si>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</si>
  <si>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</si>
  <si>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</si>
  <si>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</si>
  <si>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</si>
  <si>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</si>
  <si>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</si>
  <si>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</si>
  <si>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</si>
  <si>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</si>
  <si>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</si>
  <si>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</si>
  <si>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</si>
  <si>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</si>
  <si>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</si>
  <si>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</si>
  <si>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</si>
  <si>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</si>
  <si>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</si>
  <si>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</si>
  <si>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</si>
  <si>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</si>
  <si>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</si>
  <si>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</si>
  <si>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</si>
  <si>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</si>
  <si>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</si>
  <si>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</si>
  <si>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</si>
  <si>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</si>
  <si>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</si>
  <si>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</si>
  <si>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</si>
  <si>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</si>
  <si>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</si>
  <si>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</si>
  <si>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</si>
  <si>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</si>
  <si>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</si>
  <si>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</si>
  <si>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</si>
  <si>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</si>
  <si>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</si>
  <si>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</si>
  <si>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</si>
  <si>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</si>
  <si>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</si>
  <si>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</si>
  <si>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</si>
  <si>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</si>
  <si>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</si>
  <si>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</si>
  <si>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</si>
  <si>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</si>
  <si>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</si>
  <si>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</si>
  <si>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</si>
  <si>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</si>
  <si>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</si>
  <si>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</si>
  <si>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</si>
  <si>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</si>
  <si>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</si>
  <si>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</si>
  <si>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</si>
  <si>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</si>
  <si>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</si>
  <si>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</si>
  <si>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</si>
  <si>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</si>
  <si>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</si>
  <si>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</si>
  <si>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</si>
  <si>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</si>
  <si>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</si>
  <si>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</si>
  <si>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</si>
  <si>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</si>
  <si>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</si>
  <si>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</si>
  <si>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</si>
  <si>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</si>
  <si>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</si>
  <si>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</si>
  <si>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</si>
  <si>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</si>
  <si>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</si>
  <si>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</si>
  <si>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</si>
  <si>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</si>
  <si>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</si>
  <si>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</si>
  <si>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</si>
  <si>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</si>
  <si>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</si>
  <si>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</si>
  <si>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</si>
  <si>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</si>
  <si>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</si>
  <si>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</si>
  <si>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</si>
  <si>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</si>
  <si>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</si>
  <si>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</si>
  <si>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</si>
  <si>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</si>
  <si>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</si>
  <si>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</si>
  <si>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</si>
  <si>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</si>
  <si>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</si>
  <si>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</si>
  <si>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</si>
  <si>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</si>
  <si>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</si>
  <si>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</si>
  <si>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</si>
  <si>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</si>
  <si>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</si>
  <si>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</si>
  <si>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</si>
  <si>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</si>
  <si>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</si>
  <si>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</si>
  <si>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</si>
  <si>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</si>
  <si>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</si>
  <si>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</si>
  <si>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</si>
  <si>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</si>
  <si>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</si>
  <si>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</si>
  <si>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</si>
  <si>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</si>
  <si>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</si>
  <si>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</si>
  <si>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</si>
  <si>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</si>
  <si>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</si>
  <si>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</si>
  <si>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</si>
  <si>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</si>
  <si>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</si>
  <si>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</si>
  <si>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</si>
  <si>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</si>
  <si>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</si>
  <si>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</si>
  <si>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</si>
  <si>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</si>
  <si>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</si>
  <si>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</si>
  <si>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</si>
  <si>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</si>
  <si>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</si>
  <si>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</si>
  <si>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</si>
  <si>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</si>
  <si>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</si>
  <si>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</si>
  <si>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</si>
  <si>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</si>
  <si>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</si>
  <si>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</si>
  <si>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</si>
  <si>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</si>
  <si>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</si>
  <si>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</si>
  <si>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</si>
  <si>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</si>
  <si>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</si>
  <si>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</si>
  <si>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</si>
  <si>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</si>
  <si>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</si>
  <si>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</si>
  <si>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</si>
  <si>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</si>
  <si>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</si>
  <si>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</si>
  <si>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</si>
  <si>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</si>
  <si>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</si>
  <si>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</si>
  <si>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</si>
  <si>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</si>
  <si>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</si>
  <si>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</si>
  <si>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</si>
  <si>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</si>
  <si>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</si>
  <si>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</si>
  <si>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</si>
  <si>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</si>
  <si>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</si>
  <si>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</si>
  <si>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</si>
  <si>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</si>
  <si>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</si>
  <si>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</si>
  <si>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</si>
  <si>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</si>
  <si>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</si>
  <si>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</si>
  <si>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</si>
  <si>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</si>
  <si>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</si>
  <si>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</si>
  <si>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</si>
  <si>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</si>
  <si>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</si>
  <si>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</si>
  <si>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</si>
  <si>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</si>
  <si>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</si>
  <si>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</si>
  <si>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</si>
  <si>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</si>
  <si>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</si>
  <si>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</si>
  <si>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</si>
  <si>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</si>
  <si>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</si>
  <si>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</si>
  <si>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</si>
  <si>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</si>
  <si>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</si>
  <si>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</si>
  <si>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</si>
  <si>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</si>
  <si>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</si>
  <si>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</si>
  <si>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</si>
  <si>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</si>
  <si>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</si>
  <si>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</si>
  <si>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</si>
  <si>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</si>
  <si>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</si>
  <si>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</si>
  <si>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</si>
  <si>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</si>
  <si>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</si>
  <si>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</si>
  <si>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</si>
  <si>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</si>
  <si>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</si>
  <si>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</si>
  <si>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</si>
  <si>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</si>
  <si>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</si>
  <si>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</si>
  <si>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</si>
  <si>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</si>
  <si>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</si>
  <si>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</si>
  <si>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</si>
  <si>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</si>
  <si>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</si>
  <si>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</si>
  <si>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</si>
  <si>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</si>
  <si>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</si>
  <si>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</si>
  <si>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</si>
  <si>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</si>
  <si>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</si>
  <si>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</si>
  <si>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</si>
  <si>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</si>
  <si>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</si>
  <si>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</si>
  <si>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</si>
  <si>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</si>
  <si>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</si>
  <si>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</si>
  <si>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</si>
  <si>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</si>
  <si>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</si>
  <si>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</si>
  <si>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</si>
  <si>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</si>
  <si>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</si>
  <si>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</si>
  <si>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</si>
  <si>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</si>
  <si>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</si>
  <si>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</si>
  <si>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</si>
  <si>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</si>
  <si>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</si>
  <si>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</si>
  <si>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</si>
  <si>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</si>
  <si>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</si>
  <si>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</si>
  <si>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</si>
  <si>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</si>
  <si>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</si>
  <si>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</si>
  <si>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</si>
  <si>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</si>
  <si>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</si>
  <si>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</si>
  <si>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</si>
  <si>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</si>
  <si>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</si>
  <si>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</si>
  <si>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</si>
  <si>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</si>
  <si>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</si>
  <si>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</si>
  <si>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</si>
  <si>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</si>
  <si>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</si>
  <si>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</si>
  <si>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</si>
  <si>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</si>
  <si>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</si>
  <si>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</si>
  <si>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</si>
  <si>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</si>
  <si>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</si>
  <si>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</si>
  <si>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</si>
  <si>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</si>
  <si>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</si>
  <si>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</si>
  <si>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</si>
  <si>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</si>
  <si>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</si>
  <si>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</si>
  <si>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</si>
  <si>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</si>
  <si>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</si>
  <si>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</si>
  <si>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</si>
  <si>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</si>
  <si>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</si>
  <si>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</si>
  <si>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</si>
  <si>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</si>
  <si>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</si>
  <si>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</si>
  <si>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</si>
  <si>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</si>
  <si>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</si>
  <si>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</si>
  <si>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</si>
  <si>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</si>
  <si>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</si>
  <si>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</si>
  <si>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</si>
  <si>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</si>
  <si>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</si>
  <si>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</si>
  <si>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</si>
  <si>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</si>
  <si>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</si>
  <si>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</si>
  <si>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</si>
  <si>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</si>
  <si>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</si>
  <si>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</si>
  <si>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</si>
  <si>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</si>
  <si>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</si>
  <si>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</si>
  <si>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</si>
  <si>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</si>
  <si>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</si>
  <si>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</si>
  <si>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</si>
  <si>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</si>
  <si>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</si>
  <si>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</si>
  <si>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</si>
  <si>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</si>
  <si>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</si>
  <si>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</si>
  <si>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</si>
  <si>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</si>
  <si>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</si>
  <si>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</si>
  <si>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</si>
  <si>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</si>
  <si>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</si>
  <si>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</si>
  <si>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</si>
  <si>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</si>
  <si>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</si>
  <si>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</si>
  <si>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</si>
  <si>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</si>
  <si>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</si>
  <si>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</si>
  <si>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</si>
  <si>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</si>
  <si>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</si>
  <si>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</si>
  <si>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</si>
  <si>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</si>
  <si>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</si>
  <si>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</si>
  <si>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</si>
  <si>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</si>
  <si>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</si>
  <si>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</si>
  <si>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</si>
  <si>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</si>
  <si>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</si>
  <si>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</si>
  <si>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</si>
  <si>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</si>
  <si>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</si>
  <si>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</si>
  <si>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</si>
  <si>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</si>
  <si>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</si>
  <si>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</si>
  <si>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</si>
  <si>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</si>
  <si>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</si>
  <si>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</si>
  <si>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</si>
  <si>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</si>
  <si>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</si>
  <si>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</si>
  <si>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</si>
  <si>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</si>
  <si>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</si>
  <si>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</si>
  <si>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</si>
  <si>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</si>
  <si>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</si>
  <si>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</si>
  <si>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</si>
  <si>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</si>
  <si>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</si>
  <si>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</si>
  <si>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</si>
  <si>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</si>
  <si>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</si>
  <si>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</si>
  <si>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</si>
  <si>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</si>
  <si>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</si>
  <si>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</si>
  <si>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</si>
  <si>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</si>
  <si>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</si>
  <si>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</si>
  <si>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</si>
  <si>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</si>
  <si>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</si>
  <si>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</si>
  <si>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</si>
  <si>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</si>
  <si>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</si>
  <si>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</si>
  <si>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</si>
  <si>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</si>
  <si>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</si>
  <si>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</si>
  <si>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</si>
  <si>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</si>
  <si>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</si>
  <si>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</si>
  <si>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</si>
  <si>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</si>
  <si>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</si>
  <si>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</si>
  <si>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</si>
  <si>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</si>
  <si>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</si>
  <si>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</si>
  <si>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</si>
  <si>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</si>
  <si>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</si>
  <si>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</si>
  <si>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</si>
  <si>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</si>
  <si>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</si>
  <si>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</si>
  <si>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</si>
  <si>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</si>
  <si>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</si>
  <si>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</si>
  <si>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</si>
  <si>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</si>
  <si>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</si>
  <si>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</si>
  <si>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</si>
  <si>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</si>
  <si>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</si>
  <si>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</si>
  <si>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</si>
  <si>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</si>
  <si>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</si>
  <si>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</si>
  <si>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</si>
  <si>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</si>
  <si>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</si>
  <si>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</si>
  <si>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</si>
  <si>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</si>
  <si>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</si>
  <si>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</si>
  <si>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</si>
  <si>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</si>
  <si>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</si>
  <si>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</si>
  <si>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</si>
  <si>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</si>
  <si>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</si>
  <si>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</si>
  <si>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</si>
  <si>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</si>
  <si>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</si>
  <si>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</si>
  <si>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</si>
  <si>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</si>
  <si>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</si>
  <si>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</si>
  <si>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</si>
  <si>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</si>
  <si>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</si>
  <si>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</si>
  <si>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</si>
  <si>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</si>
  <si>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</si>
  <si>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</si>
  <si>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</si>
  <si>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</si>
  <si>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</si>
  <si>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</si>
  <si>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</si>
  <si>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</si>
  <si>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</si>
  <si>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</si>
  <si>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</si>
  <si>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</si>
  <si>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</si>
  <si>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</si>
  <si>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</si>
  <si>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</si>
  <si>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</si>
  <si>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</si>
  <si>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</si>
  <si>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</si>
  <si>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</si>
  <si>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</si>
  <si>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</si>
  <si>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</si>
  <si>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</si>
  <si>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</si>
  <si>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</si>
  <si>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</si>
  <si>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</si>
  <si>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</si>
  <si>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</si>
  <si>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</si>
  <si>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</si>
  <si>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</si>
  <si>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</si>
  <si>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</si>
  <si>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</si>
  <si>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</si>
  <si>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</si>
  <si>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</si>
  <si>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</si>
  <si>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</si>
  <si>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</si>
  <si>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</si>
  <si>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</si>
  <si>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</si>
  <si>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</si>
  <si>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</si>
  <si>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</si>
  <si>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</si>
  <si>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</si>
  <si>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</si>
  <si>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</si>
  <si>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</si>
  <si>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</si>
  <si>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</si>
  <si>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</si>
  <si>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</si>
  <si>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</si>
  <si>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</si>
  <si>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</si>
  <si>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</si>
  <si>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</si>
  <si>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</si>
  <si>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</si>
  <si>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</si>
  <si>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</si>
  <si>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</si>
  <si>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</si>
  <si>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</si>
  <si>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</si>
  <si>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</si>
  <si>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</si>
  <si>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</si>
  <si>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</si>
  <si>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</si>
  <si>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</si>
  <si>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</si>
  <si>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</si>
  <si>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</si>
  <si>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</si>
  <si>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</si>
  <si>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</si>
  <si>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</si>
  <si>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</si>
  <si>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</si>
  <si>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</si>
  <si>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</si>
  <si>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</si>
  <si>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</si>
  <si>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</si>
  <si>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</si>
  <si>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</si>
  <si>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</si>
  <si>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</si>
  <si>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</si>
  <si>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</si>
  <si>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</si>
  <si>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</si>
  <si>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</si>
  <si>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</si>
  <si>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</si>
  <si>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</si>
  <si>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</si>
  <si>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</si>
  <si>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</si>
  <si>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</si>
  <si>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</si>
  <si>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</si>
  <si>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</si>
  <si>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</si>
  <si>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</si>
  <si>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</si>
  <si>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</si>
  <si>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</si>
  <si>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</si>
  <si>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</si>
  <si>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</si>
  <si>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</si>
  <si>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</si>
  <si>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</si>
  <si>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</si>
  <si>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</si>
  <si>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</si>
  <si>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</si>
  <si>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</si>
  <si>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</si>
  <si>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</si>
  <si>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</si>
  <si>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</si>
  <si>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</si>
  <si>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</si>
  <si>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</si>
  <si>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</si>
  <si>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</si>
  <si>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</si>
  <si>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</si>
  <si>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</si>
  <si>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</si>
  <si>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</si>
  <si>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</si>
  <si>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</si>
  <si>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</si>
  <si>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</si>
  <si>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</si>
  <si>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</si>
  <si>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</si>
  <si>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</si>
  <si>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</si>
  <si>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</si>
  <si>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</si>
  <si>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</si>
  <si>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</si>
  <si>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</si>
  <si>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80min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</si>
  <si>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</si>
  <si>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</si>
  <si>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</si>
  <si>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</si>
  <si>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</si>
  <si>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</si>
  <si>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</si>
  <si>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</si>
  <si>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</si>
  <si>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</si>
  <si>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</si>
  <si>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</si>
  <si>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</si>
  <si>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</si>
  <si>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</si>
  <si>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</si>
  <si>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</si>
  <si>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</si>
  <si>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</si>
  <si>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</si>
  <si>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</si>
  <si>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</si>
  <si>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</si>
  <si>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</si>
  <si>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</si>
  <si>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</si>
  <si>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</si>
  <si>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</si>
  <si>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</si>
  <si>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</si>
  <si>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</si>
  <si>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</si>
  <si>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</si>
  <si>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</si>
  <si>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</si>
  <si>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</si>
  <si>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</si>
  <si>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</si>
  <si>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</si>
  <si>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</si>
  <si>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</si>
  <si>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</si>
  <si>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</si>
  <si>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</si>
  <si>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</si>
  <si>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</si>
  <si>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</si>
  <si>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</si>
  <si>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</si>
  <si>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</si>
  <si>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</si>
  <si>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</si>
  <si>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</si>
  <si>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</si>
  <si>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</si>
  <si>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</si>
  <si>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</si>
  <si>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</si>
  <si>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</si>
  <si>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</si>
  <si>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</si>
  <si>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</si>
  <si>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</si>
  <si>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</si>
  <si>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</si>
  <si>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</si>
  <si>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</si>
  <si>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</si>
  <si>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</si>
  <si>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</si>
  <si>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</si>
  <si>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</si>
  <si>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</si>
  <si>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</si>
  <si>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</si>
  <si>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</si>
  <si>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</si>
  <si>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</si>
  <si>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</si>
  <si>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</si>
  <si>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</si>
  <si>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</si>
  <si>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PCM-20251112-00001446</t>
  </si>
  <si>
    <t xml:space="preserve">Restored by PG </t>
  </si>
  <si>
    <t xml:space="preserve"> PCM-20250215-00000830 </t>
  </si>
  <si>
    <t>LTE site still down and  site located in aramco area access issue need special permission</t>
  </si>
  <si>
    <t>PCM-20251112-00001025</t>
  </si>
  <si>
    <t>SCECO cut in area and EM team saving site SQR0079</t>
  </si>
  <si>
    <t>PCM-20251112-00001562</t>
  </si>
  <si>
    <t>SCECO cut in area and EM team saving site MLJI0191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</si>
  <si>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</si>
  <si>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</si>
  <si>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</si>
  <si>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</si>
  <si>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</si>
  <si>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</si>
  <si>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</si>
  <si>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</si>
  <si>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PCM-20251112-00001615</t>
  </si>
  <si>
    <t>EM Team on the way ETA: 40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</si>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</sst>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9" totalsRowShown="0" headerRowDxfId="174" dataDxfId="173" headerRowBorderDxfId="171" tableBorderDxfId="172" totalsRowBorderDxfId="170">
  <autoFilter ref="A1:L3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7" dataDxfId="156" headerRowBorderDxfId="154" tableBorderDxfId="155" totalsRowBorderDxfId="153">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3" totalsRowShown="0" headerRowDxfId="31" dataDxfId="30" headerRowBorderDxfId="28" tableBorderDxfId="29">
  <autoFilter ref="A1:L2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1" totalsRowShown="0" headerRowDxfId="15" dataDxfId="14" headerRowBorderDxfId="12" tableBorderDxfId="13">
  <autoFilter ref="A1:L15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310.73913263888971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11867</v>
      </c>
      <c r="E3" s="110"/>
      <c r="F3" s="111"/>
      <c r="G3" s="112">
        <f t="shared" ref="G3:G27" ca="1" si="0">IFERROR(NOW()-F3,"")</f>
        <v>45973.687558680555</v>
      </c>
      <c r="H3" s="111">
        <v>45973.637141203704</v>
      </c>
      <c r="I3" s="109" t="str">
        <f>IFERROR(VLOOKUP(D3,DB!A:F,6,0),"")</f>
        <v>Generator-SG</v>
      </c>
      <c r="J3" s="109" t="str">
        <f>IFERROR(VLOOKUP(D3,DB!A:G,7,0),"")</f>
        <v>Dead</v>
      </c>
      <c r="K3" s="113" t="s">
        <v>39024</v>
      </c>
      <c r="L3" s="114" t="str">
        <f>IFERROR(VLOOKUP(D3,DB!A:I,9,0),"")</f>
        <v>Latis</v>
      </c>
    </row>
    <row r="4" spans="1:15" ht="15" customHeight="1">
      <c r="A4" s="108"/>
      <c r="B4" s="109"/>
      <c r="C4" s="109"/>
      <c r="D4" s="109"/>
      <c r="E4" s="110"/>
      <c r="F4" s="111"/>
      <c r="G4" s="112">
        <f t="shared" ca="1" si="0"/>
        <v>45973.687558680555</v>
      </c>
      <c r="H4" s="111"/>
      <c r="I4" s="109"/>
      <c r="J4" s="109"/>
      <c r="K4" s="113"/>
      <c r="L4" s="114" t="str">
        <f>IFERROR(VLOOKUP(#REF!,DB!A:I,9,0),"")</f>
        <v/>
      </c>
    </row>
    <row r="5" spans="1:15" ht="15" customHeight="1">
      <c r="A5" s="108"/>
      <c r="B5" s="109" t="str">
        <f>IFERROR(VLOOKUP(D5,DB!A:K,11,0),"")</f>
        <v/>
      </c>
      <c r="C5" s="109"/>
      <c r="D5" s="109"/>
      <c r="E5" s="110"/>
      <c r="F5" s="111"/>
      <c r="G5" s="112">
        <f t="shared" ca="1" si="0"/>
        <v>45973.687558680555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45973.687558680555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45973.687558680555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45973.687558680555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45973.687558680555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45973.687558680555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45973.687558680555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45973.687558680555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45973.687558680555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45973.687558680555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45973.687558680555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45973.687558680555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45973.687558680555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45973.687558680555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45973.687558680555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45973.687558680555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45973.687558680555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45973.687558680555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45973.687558680555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45973.687558680555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45973.687558680555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45973.687558680555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45973.687558680555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ref="G28:G59" ca="1" si="1">IFERROR(NOW()-F28,"")</f>
        <v>45973.687558680555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45973.687558680555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45973.687558680555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45973.687558680555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45973.687558680555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45973.687558680555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45973.687558680555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45973.687558680555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45973.687558680555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45973.687558680555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45973.687558680555</v>
      </c>
      <c r="H38" s="111"/>
      <c r="I38" s="109" t="str">
        <f>IFERROR(VLOOKUP(D38,DB!A:F,6,0),"")</f>
        <v/>
      </c>
      <c r="J38" s="109" t="str">
        <f>IFERROR(VLOOKUP(D38,DB!A:G,7,0),"")</f>
        <v/>
      </c>
      <c r="K38" s="113"/>
      <c r="L38" s="114" t="str">
        <f>IFERROR(VLOOKUP(D38,DB!A:I,9,0),"")</f>
        <v/>
      </c>
    </row>
    <row r="39" spans="1:12" ht="15" customHeight="1">
      <c r="A39" s="117"/>
      <c r="B39" s="118" t="str">
        <f>IFERROR(VLOOKUP(D39,DB!A:K,11,0),"")</f>
        <v/>
      </c>
      <c r="C39" s="118"/>
      <c r="D39" s="118"/>
      <c r="E39" s="119"/>
      <c r="F39" s="120"/>
      <c r="G39" s="121">
        <f t="shared" ca="1" si="1"/>
        <v>45973.687558680555</v>
      </c>
      <c r="H39" s="120"/>
      <c r="I39" s="118" t="str">
        <f>IFERROR(VLOOKUP(D39,DB!A:F,6,0),"")</f>
        <v/>
      </c>
      <c r="J39" s="118" t="str">
        <f>IFERROR(VLOOKUP(D39,DB!A:G,7,0),"")</f>
        <v/>
      </c>
      <c r="K39" s="122"/>
      <c r="L39" s="123" t="str">
        <f>IFERROR(VLOOKUP(D39,DB!A:I,9,0),"")</f>
        <v/>
      </c>
    </row>
    <row r="40" spans="1:12" ht="15" customHeight="1">
      <c r="A40" s="155"/>
      <c r="B40" s="156" t="str">
        <f>IFERROR(VLOOKUP(D40,DB!A:K,11,0),"")</f>
        <v/>
      </c>
      <c r="C40" s="156"/>
      <c r="D40" s="156"/>
      <c r="E40" s="157"/>
      <c r="F40" s="154"/>
      <c r="G40" s="158">
        <f ca="1">IFERROR(NOW()-F40,"")</f>
        <v>45973.687558564816</v>
      </c>
      <c r="H40" s="154"/>
      <c r="I40" s="156" t="str">
        <f>IFERROR(VLOOKUP(D40,DB!A:F,6,0),"")</f>
        <v/>
      </c>
      <c r="J40" s="156" t="str">
        <f>IFERROR(VLOOKUP(D40,DB!A:G,7,0),"")</f>
        <v/>
      </c>
      <c r="K40" s="159"/>
      <c r="L40" s="160" t="str">
        <f>IFERROR(VLOOKUP(D40,DB!A:I,9,0),"")</f>
        <v/>
      </c>
    </row>
    <row r="41" spans="1:12" ht="15" customHeight="1">
      <c r="A41" s="155"/>
      <c r="B41" s="156" t="str">
        <f>IFERROR(VLOOKUP(D41,DB!A:K,11,0),"")</f>
        <v/>
      </c>
      <c r="C41" s="156"/>
      <c r="D41" s="156"/>
      <c r="E41" s="157"/>
      <c r="F41" s="154"/>
      <c r="G41" s="158">
        <f ca="1">IFERROR(NOW()-F41,"")</f>
        <v>45973.687558564816</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45973.687558564816</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45973.687558564816</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45973.687558564816</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45973.687558564816</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45973.687558564816</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45973.687558564816</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45973.687558564816</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45973.687558564816</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45973.687558564816</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45973.687558564816</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45973.687558564816</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45973.687558564816</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45973.687558564816</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45973.687558564816</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45973.687558564816</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45973.687558564816</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45973.687558564816</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45973.687558564816</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45973.687558564816</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45973.687558564816</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45973.687558564816</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45973.687558564816</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45973.687558564816</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45973.687558564816</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45973.687558564816</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45973.687558564816</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45973.687558564816</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45973.687558564816</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45973.687558564816</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45973.687558564816</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45973.687558564816</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45973.687558564816</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45973.687558564816</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45973.687558564816</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45973.687558564816</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45973.687558564816</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45973.687558564816</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45973.687558564816</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45973.687558564816</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45973.687558564816</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45973.687558564816</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45973.687558564816</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45973.687558564816</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45973.687558564816</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45973.687558564816</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45973.687558564816</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45973.687558564816</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45973.687558564816</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45973.687558564816</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45973.687558564816</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45973.687558564816</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45973.687558564816</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45973.687558564816</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45973.687558564816</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45973.687558564816</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45973.687558564816</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45973.687558564816</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45973.687558564816</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45973.687558564816</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45973.687558564816</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45973.687558564816</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45973.687558564816</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45973.687558564816</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45973.687558564816</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45973.687558564816</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45973.687558564816</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45973.687558564816</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45973.687558564816</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45973.687558564816</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45973.687558564816</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45973.687558564816</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45973.687558564816</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45973.687558564816</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45973.687558564816</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45973.687558564816</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45973.687558564816</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45973.687558564816</v>
      </c>
      <c r="H118" s="154"/>
      <c r="I118" s="156" t="str">
        <f>IFERROR(VLOOKUP(D118,DB!A:F,6,0),"")</f>
        <v/>
      </c>
      <c r="J118" s="156" t="str">
        <f>IFERROR(VLOOKUP(D118,DB!A:G,7,0),"")</f>
        <v/>
      </c>
      <c r="K118" s="159"/>
      <c r="L118" s="160" t="str">
        <f>IFERROR(VLOOKUP(D118,DB!A:I,9,0),"")</f>
        <v/>
      </c>
    </row>
    <row r="119" spans="1:12" ht="15" customHeight="1">
      <c r="A119" s="155"/>
      <c r="B119" s="156" t="str">
        <f>IFERROR(VLOOKUP(D119,DB!A:K,11,0),"")</f>
        <v/>
      </c>
      <c r="C119" s="156"/>
      <c r="D119" s="156"/>
      <c r="E119" s="157"/>
      <c r="F119" s="154"/>
      <c r="G119" s="158">
        <f ca="1">IFERROR(NOW()-F119,"")</f>
        <v>45973.687558564816</v>
      </c>
      <c r="H119" s="154"/>
      <c r="I119" s="156" t="str">
        <f>IFERROR(VLOOKUP(D119,DB!A:F,6,0),"")</f>
        <v/>
      </c>
      <c r="J119" s="156" t="str">
        <f>IFERROR(VLOOKUP(D119,DB!A:G,7,0),"")</f>
        <v/>
      </c>
      <c r="K119" s="159"/>
      <c r="L119" s="160" t="str">
        <f>IFERROR(VLOOKUP(D119,DB!A:I,9,0),"")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148.68772071759304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70" customFormat="1" ht="31.5" customHeight="1">
      <c r="A4" s="172" t="s">
        <v>39107</v>
      </c>
      <c r="B4" s="61" t="str">
        <f>IFERROR(VLOOKUP(D4,DB!A:K,11,0),"")</f>
        <v>R2</v>
      </c>
      <c r="C4" s="61">
        <v>2</v>
      </c>
      <c r="D4" s="61" t="s">
        <v>8511</v>
      </c>
      <c r="E4" s="85" t="s">
        <v>39021</v>
      </c>
      <c r="F4" s="74">
        <v>45973.594074074077</v>
      </c>
      <c r="G4" s="75">
        <f ca="1">IFERROR(NOW()-F4,"-")</f>
        <v>9.3484490738774184E-2</v>
      </c>
      <c r="H4" s="74">
        <v>45973.585740740738</v>
      </c>
      <c r="I4" s="61" t="str">
        <f>IFERROR(VLOOKUP(D4,DB!A:F,6,0),"")</f>
        <v>SCECO</v>
      </c>
      <c r="J4" s="61" t="str">
        <f>IFERROR(VLOOKUP(D4,DB!A:G,7,0),"")</f>
        <v>Vandalized</v>
      </c>
      <c r="K4" s="86"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71"/>
    </row>
    <row r="5" spans="1:88" ht="31.5" customHeight="1">
      <c r="A5" s="102"/>
      <c r="B5" s="18" t="str">
        <f>IFERROR(VLOOKUP(D5,DB!A:K,11,0),"")</f>
        <v/>
      </c>
      <c r="C5" s="18"/>
      <c r="D5" s="18"/>
      <c r="E5" s="103"/>
      <c r="F5" s="104"/>
      <c r="G5" s="105">
        <f t="shared" ref="G5:G6" ca="1" si="1">IFERROR(NOW()-F5,"-")</f>
        <v>45973.687558680555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45973.687558680555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13" ca="1" si="2">IFERROR(NOW()-F7,"-")</f>
        <v>45973.687558680555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2"/>
        <v>45973.687558680555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45973.687558680555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45973.687558680555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2"/>
        <v>45973.687558680555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45973.687558680555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t="shared" ca="1" si="2"/>
        <v>45973.687558680555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65" t="str">
        <f>IFERROR(VLOOKUP(D14,DB!A:K,11,0),"")</f>
        <v/>
      </c>
      <c r="C14" s="18"/>
      <c r="D14" s="18"/>
      <c r="E14" s="103"/>
      <c r="F14" s="104"/>
      <c r="G14" s="105">
        <f ca="1">IFERROR(NOW()-F14,"-")</f>
        <v>45973.687558564816</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45973.687558564816</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45973.687558564816</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45973.687558564816</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45973.687558564816</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45973.687558564816</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65" t="str">
        <f>IFERROR(VLOOKUP(D20,DB!A:K,11,0),"")</f>
        <v/>
      </c>
      <c r="C20" s="18"/>
      <c r="D20" s="18"/>
      <c r="E20" s="103"/>
      <c r="F20" s="104"/>
      <c r="G20" s="105">
        <f ca="1">IFERROR(NOW()-F20,"-")</f>
        <v>45973.687558564816</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45973.687558564816</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s="164" customFormat="1" ht="31.5" customHeight="1">
      <c r="A22" s="102"/>
      <c r="B22" s="165" t="str">
        <f>IFERROR(VLOOKUP(D22,DB!A:K,11,0),"")</f>
        <v/>
      </c>
      <c r="C22" s="18"/>
      <c r="D22" s="18"/>
      <c r="E22" s="103"/>
      <c r="F22" s="104"/>
      <c r="G22" s="105">
        <f ca="1">IFERROR(NOW()-F22,"-")</f>
        <v>45973.687558564816</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45973.687558564816</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65" t="str">
        <f>IFERROR(VLOOKUP(D24,DB!A:K,11,0),"")</f>
        <v/>
      </c>
      <c r="C24" s="18"/>
      <c r="D24" s="18"/>
      <c r="E24" s="103"/>
      <c r="F24" s="104"/>
      <c r="G24" s="105">
        <f ca="1">IFERROR(NOW()-F24,"-")</f>
        <v>45973.687558564816</v>
      </c>
      <c r="H24" s="104"/>
      <c r="I24" s="165" t="str">
        <f>IFERROR(VLOOKUP(D24,DB!A:F,6,0),"")</f>
        <v/>
      </c>
      <c r="J24" s="165" t="str">
        <f>IFERROR(VLOOKUP(D24,DB!A:G,7,0),"")</f>
        <v/>
      </c>
      <c r="K24" s="19"/>
      <c r="L24" s="16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65" t="str">
        <f>IFERROR(VLOOKUP(D25,DB!A:K,11,0),"")</f>
        <v/>
      </c>
      <c r="C25" s="18"/>
      <c r="D25" s="18"/>
      <c r="E25" s="103"/>
      <c r="F25" s="104"/>
      <c r="G25" s="105">
        <f ca="1">IFERROR(NOW()-F25,"-")</f>
        <v>45973.687558564816</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27"/>
      <c r="B26" s="166" t="str">
        <f>IFERROR(VLOOKUP(D26,DB!A:K,11,0),"")</f>
        <v/>
      </c>
      <c r="C26" s="128"/>
      <c r="D26" s="128"/>
      <c r="E26" s="129"/>
      <c r="F26" s="130"/>
      <c r="G26" s="131">
        <f ca="1">IFERROR(NOW()-F26,"-")</f>
        <v>45973.687558564816</v>
      </c>
      <c r="H26" s="130"/>
      <c r="I26" s="166" t="str">
        <f>IFERROR(VLOOKUP(D26,DB!A:F,6,0),"")</f>
        <v/>
      </c>
      <c r="J26" s="166" t="str">
        <f>IFERROR(VLOOKUP(D26,DB!A:G,7,0),"")</f>
        <v/>
      </c>
      <c r="K26" s="132"/>
      <c r="L26" s="166" t="str">
        <f>IFERROR(VLOOKUP(D26,DB!A:I,9,0),"")</f>
        <v/>
      </c>
      <c r="M26" s="128"/>
      <c r="N26" s="128"/>
      <c r="O26" s="128"/>
      <c r="P26" s="128"/>
      <c r="Q26" s="128"/>
      <c r="R26" s="128"/>
      <c r="S26" s="128"/>
      <c r="T26" s="128"/>
      <c r="U26" s="128"/>
      <c r="V26" s="128"/>
      <c r="W26" s="128"/>
      <c r="X26" s="128"/>
      <c r="Y26" s="128"/>
      <c r="Z26" s="128"/>
      <c r="AA26" s="128"/>
      <c r="AB26" s="128"/>
      <c r="AC26" s="128"/>
      <c r="AD26" s="128"/>
      <c r="AE26" s="128"/>
      <c r="AF26" s="128"/>
      <c r="AG26" s="128"/>
      <c r="AH26" s="128"/>
      <c r="AI26" s="128"/>
      <c r="AJ26" s="128"/>
      <c r="AK26" s="128"/>
      <c r="AL26" s="128"/>
      <c r="AM26" s="128"/>
      <c r="AN26" s="128"/>
      <c r="AO26" s="128"/>
      <c r="AP26" s="128"/>
      <c r="AQ26" s="128"/>
      <c r="AR26" s="128"/>
      <c r="AS26" s="128"/>
      <c r="AT26" s="128"/>
      <c r="AU26" s="128"/>
      <c r="AV26" s="128"/>
      <c r="AW26" s="128"/>
      <c r="AX26" s="128"/>
      <c r="AY26" s="128"/>
      <c r="AZ26" s="128"/>
      <c r="BA26" s="128"/>
      <c r="BB26" s="128"/>
      <c r="BC26" s="128"/>
      <c r="BD26" s="128"/>
      <c r="BE26" s="128"/>
      <c r="BF26" s="128"/>
      <c r="BG26" s="128"/>
      <c r="BH26" s="128"/>
      <c r="BI26" s="128"/>
      <c r="BJ26" s="128"/>
      <c r="BK26" s="128"/>
      <c r="BL26" s="128"/>
      <c r="BM26" s="128"/>
      <c r="BN26" s="128"/>
      <c r="BO26" s="128"/>
      <c r="BP26" s="128"/>
      <c r="BQ26" s="128"/>
      <c r="BR26" s="128"/>
      <c r="BS26" s="128"/>
      <c r="BT26" s="128"/>
      <c r="BU26" s="128"/>
      <c r="BV26" s="128"/>
      <c r="BW26" s="128"/>
      <c r="BX26" s="128"/>
      <c r="BY26" s="128"/>
      <c r="BZ26" s="128"/>
      <c r="CA26" s="128"/>
      <c r="CB26" s="128"/>
      <c r="CC26" s="128"/>
      <c r="CD26" s="128"/>
      <c r="CE26" s="128"/>
      <c r="CF26" s="128"/>
      <c r="CG26" s="128"/>
      <c r="CH26" s="128"/>
      <c r="CI26" s="128"/>
      <c r="CJ26" s="133"/>
    </row>
    <row r="27" spans="1:88" ht="31.5" customHeight="1">
      <c r="A27" s="102"/>
      <c r="B27" s="165" t="str">
        <f>IFERROR(VLOOKUP(D27,DB!A:K,11,0),"")</f>
        <v/>
      </c>
      <c r="C27" s="18"/>
      <c r="D27" s="18"/>
      <c r="E27" s="103"/>
      <c r="F27" s="104"/>
      <c r="G27" s="105">
        <f ca="1">IFERROR(NOW()-F27,"-")</f>
        <v>45973.687558564816</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45973.687558564816</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45973.687558564816</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45973.687558564816</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45973.687558564816</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45973.687558564816</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45973.687558564816</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45973.687558564816</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45973.687558564816</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45973.687558564816</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45973.687558564816</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45973.687558564816</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45973.687558564816</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45973.687558564816</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45973.687558564816</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45973.687558564816</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45973.687558564816</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45973.687558564816</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45973.687558564816</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45973.687558564816</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45973.687558564816</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45973.687558564816</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45973.687558564816</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45973.687558564816</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45973.687558564816</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45973.687558564816</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45973.687558564816</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45973.687558564816</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45973.687558564816</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45973.687558564816</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45973.687558564816</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45973.687558564816</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45973.687558564816</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45973.687558564816</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65" t="str">
        <f>IFERROR(VLOOKUP(D61,DB!A:K,11,0),"")</f>
        <v/>
      </c>
      <c r="C61" s="18"/>
      <c r="D61" s="18"/>
      <c r="E61" s="103"/>
      <c r="F61" s="104"/>
      <c r="G61" s="105">
        <f ca="1">IFERROR(NOW()-F61,"-")</f>
        <v>45973.687558564816</v>
      </c>
      <c r="H61" s="104"/>
      <c r="I61" s="165" t="str">
        <f>IFERROR(VLOOKUP(D61,DB!A:F,6,0),"")</f>
        <v/>
      </c>
      <c r="J61" s="165" t="str">
        <f>IFERROR(VLOOKUP(D61,DB!A:G,7,0),"")</f>
        <v/>
      </c>
      <c r="K61" s="19"/>
      <c r="L61" s="16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65" t="str">
        <f>IFERROR(VLOOKUP(D62,DB!A:K,11,0),"")</f>
        <v/>
      </c>
      <c r="C62" s="18"/>
      <c r="D62" s="18"/>
      <c r="E62" s="103"/>
      <c r="F62" s="104"/>
      <c r="G62" s="105">
        <f ca="1">IFERROR(NOW()-F62,"-")</f>
        <v>45973.687558564816</v>
      </c>
      <c r="H62" s="104"/>
      <c r="I62" s="165" t="str">
        <f>IFERROR(VLOOKUP(D62,DB!A:F,6,0),"")</f>
        <v/>
      </c>
      <c r="J62" s="165" t="str">
        <f>IFERROR(VLOOKUP(D62,DB!A:G,7,0),"")</f>
        <v/>
      </c>
      <c r="K62" s="19"/>
      <c r="L62" s="16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27"/>
      <c r="B63" s="166" t="str">
        <f>IFERROR(VLOOKUP(D63,DB!A:K,11,0),"")</f>
        <v/>
      </c>
      <c r="C63" s="128"/>
      <c r="D63" s="128"/>
      <c r="E63" s="129"/>
      <c r="F63" s="130"/>
      <c r="G63" s="131">
        <f ca="1">IFERROR(NOW()-F63,"-")</f>
        <v>45973.687558564816</v>
      </c>
      <c r="H63" s="130"/>
      <c r="I63" s="166" t="str">
        <f>IFERROR(VLOOKUP(D63,DB!A:F,6,0),"")</f>
        <v/>
      </c>
      <c r="J63" s="166" t="str">
        <f>IFERROR(VLOOKUP(D63,DB!A:G,7,0),"")</f>
        <v/>
      </c>
      <c r="K63" s="132"/>
      <c r="L63" s="166" t="str">
        <f>IFERROR(VLOOKUP(D63,DB!A:I,9,0),"")</f>
        <v/>
      </c>
      <c r="M63" s="128"/>
      <c r="N63" s="128"/>
      <c r="O63" s="128"/>
      <c r="P63" s="128"/>
      <c r="Q63" s="128"/>
      <c r="R63" s="128"/>
      <c r="S63" s="128"/>
      <c r="T63" s="128"/>
      <c r="U63" s="128"/>
      <c r="V63" s="128"/>
      <c r="W63" s="128"/>
      <c r="X63" s="128"/>
      <c r="Y63" s="128"/>
      <c r="Z63" s="128"/>
      <c r="AA63" s="128"/>
      <c r="AB63" s="128"/>
      <c r="AC63" s="128"/>
      <c r="AD63" s="128"/>
      <c r="AE63" s="128"/>
      <c r="AF63" s="128"/>
      <c r="AG63" s="128"/>
      <c r="AH63" s="128"/>
      <c r="AI63" s="128"/>
      <c r="AJ63" s="128"/>
      <c r="AK63" s="128"/>
      <c r="AL63" s="128"/>
      <c r="AM63" s="128"/>
      <c r="AN63" s="128"/>
      <c r="AO63" s="128"/>
      <c r="AP63" s="128"/>
      <c r="AQ63" s="128"/>
      <c r="AR63" s="128"/>
      <c r="AS63" s="128"/>
      <c r="AT63" s="128"/>
      <c r="AU63" s="128"/>
      <c r="AV63" s="128"/>
      <c r="AW63" s="128"/>
      <c r="AX63" s="128"/>
      <c r="AY63" s="128"/>
      <c r="AZ63" s="128"/>
      <c r="BA63" s="128"/>
      <c r="BB63" s="128"/>
      <c r="BC63" s="128"/>
      <c r="BD63" s="128"/>
      <c r="BE63" s="128"/>
      <c r="BF63" s="128"/>
      <c r="BG63" s="128"/>
      <c r="BH63" s="128"/>
      <c r="BI63" s="128"/>
      <c r="BJ63" s="128"/>
      <c r="BK63" s="128"/>
      <c r="BL63" s="128"/>
      <c r="BM63" s="128"/>
      <c r="BN63" s="128"/>
      <c r="BO63" s="128"/>
      <c r="BP63" s="128"/>
      <c r="BQ63" s="128"/>
      <c r="BR63" s="128"/>
      <c r="BS63" s="128"/>
      <c r="BT63" s="128"/>
      <c r="BU63" s="128"/>
      <c r="BV63" s="128"/>
      <c r="BW63" s="128"/>
      <c r="BX63" s="128"/>
      <c r="BY63" s="128"/>
      <c r="BZ63" s="128"/>
      <c r="CA63" s="128"/>
      <c r="CB63" s="128"/>
      <c r="CC63" s="128"/>
      <c r="CD63" s="128"/>
      <c r="CE63" s="128"/>
      <c r="CF63" s="128"/>
      <c r="CG63" s="128"/>
      <c r="CH63" s="128"/>
      <c r="CI63" s="128"/>
      <c r="CJ63" s="133"/>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45973.687558680555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45973.687558680555</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45973.687558680555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45973.687558680555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45973.687558680555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45973.687558680555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45973.687558680555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45973.687558680555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45973.687558680555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45973.687558680555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45973.687558680555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45973.687558680555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45973.687558680555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45973.687558680555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45973.687558680555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45973.687558680555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45973.687558680555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45973.687558680555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45973.687558680555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45973.687558680555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45973.687558680555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45973.687558680555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45973.687558680555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45973.687558680555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45973.687558680555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45973.687558680555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45973.687558680555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45973.687558680555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45973.687558680555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45973.687558680555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45973.687558680555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45973.687558680555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45973.687558680555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45973.687558680555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45973.687558680555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45973.687558680555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45973.687558680555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45973.687558680555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45973.687558680555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45973.687558680555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45973.687558680555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45973.687558680555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45973.687558680555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45973.687558680555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45973.687558680555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45973.687558680555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45973.687558680555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45973.687558680555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45973.687558680555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45973.687558680555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45973.687558680555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45973.687558680555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45973.687558680555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45973.687558680555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45973.687558680555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45973.687558680555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45973.687558680555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45973.687558680555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45973.687558680555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45973.687558680555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45973.687558680555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45973.687558680555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45973.687558680555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45973.687558680555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45973.687558680555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45973.687558680555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45973.687558680555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45973.687558680555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45973.687558680555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45973.687558680555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45973.687558680555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45973.687558680555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45973.687558680555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45973.687558680555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45973.687558680555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45973.687558680555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45973.687558680555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45973.687558680555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45973.687558680555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45973.687558680555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45973.687558680555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45973.687558680555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45973.687558680555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45973.687558680555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45973.687558680555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45973.687558680555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45973.687558680555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45973.687558680555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45973.687558680555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45973.687558680555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45973.687558680555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45973.687558680555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45973.687558680555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45973.687558680555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45973.687558680555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45973.687558680555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45973.687558680555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45973.687558680555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45973.687558680555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45973.687558680555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45973.687558680555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45973.687558680555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45973.687558680555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45973.687558680555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45973.687558680555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45973.687558680555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45973.687558680555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45973.687558680555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45973.687558680555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45973.687558680555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45973.687558680555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45973.687558680555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45973.687558680555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45973.687558680555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45973.687558680555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45973.687558680555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45973.687558680555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45973.687558680555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45973.687558680555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45973.687558680555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45973.687558680555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45973.687558680555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45973.687558680555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45973.687558680555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45973.687558680555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45973.687558680555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45973.687558680555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45973.687558680555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45973.687558680555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45973.687558680555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45973.687558680555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45973.687558680555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45973.687558680555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45973.687558680555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45973.687558680555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45973.687558680555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45973.687558680555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45973.687558680555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45973.687558680555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45973.687558680555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45973.687558680555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45973.687558680555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45973.687558680555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45973.687558680555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45973.687558680555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45973.687558680555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45973.687558680555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45973.687558680555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45973.687558680555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45973.687558680555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45973.687558680555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45973.687558680555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45973.687558680555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45973.687558680555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45973.687558680555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45973.687558680555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45973.687558680555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45973.687558680555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45973.687558680555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45973.687558680555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45973.687558680555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45973.687558680555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45973.687558680555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45973.687558680555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45973.687558680555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45973.687558680555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45973.687558680555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45973.687558680555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45973.687558680555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45973.687558680555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45973.687558680555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45973.687558680555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45973.687558680555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45973.687558680555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45973.687558680555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45973.687558680555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45973.687558680555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45973.687558680555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45973.687558680555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45973.687558680555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45973.687558680555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45973.687558680555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45973.687558680555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45973.687558680555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45973.687558680555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45973.687558680555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45973.687558680555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45973.687558680555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45973.687558680555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45973.687558680555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45973.687558680555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45973.687558680555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45973.687558680555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45973.687558680555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45973.687558680555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45973.687558680555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45973.687558680555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45973.687558680555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45973.687558680555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45973.687558680555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45973.687558680555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45973.687558680555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45973.687558680555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45973.687558680555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45973.687558680555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45973.687558680555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45973.687558680555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45973.687558680555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45973.687558680555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45973.687558680555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45973.687558680555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45973.687558680555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45973.687558680555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45973.687558680555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45973.687558680555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45973.687558680555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45973.687558680555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45973.687558680555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45973.687558680555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45973.687558680555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45973.687558680555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45973.687558680555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45973.687558680555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45973.687558680555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45973.687558680555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45973.687558680555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45973.687558680555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45973.687558680555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45973.687558680555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45973.687558680555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45973.687558680555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45973.687558680555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45973.687558680555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45973.687558680555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45973.687558680555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45973.687558680555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45973.687558680555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45973.687558680555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45973.687558680555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45973.687558680555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45973.687558680555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45973.687558680555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45973.687558680555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45973.687558680555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45973.687558680555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45973.687558680555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45973.687558680555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45973.687558680555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45973.687558680555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45973.687558680555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45973.687558680555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45973.687558680555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45973.687558680555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45973.687558680555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45973.687558680555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45973.687558680555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45973.687558680555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45973.687558680555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45973.687558680555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45973.687558680555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45973.687558680555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45973.687558680555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45973.687558680555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45973.687558680555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45973.687558680555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45973.687558680555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45973.687558680555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45973.687558680555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45973.687558680555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45973.687558680555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45973.687558680555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45973.687558680555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45973.687558680555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45973.687558680555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45973.687558680555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45973.687558680555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45973.687558680555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45973.687558680555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45973.687558680555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45973.687558680555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45973.687558680555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45973.687558680555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45973.687558680555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45973.687558680555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45973.687558680555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45973.687558680555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45973.687558680555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45973.687558680555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45973.687558680555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45973.687558680555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45973.687558680555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45973.687558680555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45973.687558680555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45973.687558680555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45973.687558680555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45973.687558680555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45973.687558680555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45973.687558680555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45973.687558680555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45973.687558680555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45973.687558680555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45973.687558680555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45973.687558680555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45973.687558680555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45973.687558680555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45973.687558680555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45973.687558680555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45973.687558680555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45973.687558680555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45973.687558680555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45973.687558680555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45973.687558680555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45973.687558680555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45973.687558680555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45973.687558680555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45973.687558680555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45973.687558680555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45973.687558680555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45973.687558680555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45973.687558680555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45973.687558680555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45973.687558680555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45973.687558680555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45973.687558680555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45973.687558680555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45973.687558680555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45973.687558680555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45973.687558680555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45973.687558680555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45973.687558680555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45973.687558680555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45973.687558680555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45973.687558680555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45973.687558680555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45973.687558680555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45973.687558680555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45973.687558680555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45973.687558680555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45973.687558680555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45973.687558680555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45973.687558680555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45973.687558680555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45973.687558680555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45973.687558680555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45973.687558680555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45973.687558680555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45973.687558680555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45973.687558680555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45973.687558680555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45973.687558680555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45973.687558680555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45973.687558680555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45973.687558680555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45973.687558680555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45973.687558680555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45973.687558680555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45973.687558680555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45973.687558680555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45973.687558680555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45973.687558680555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45973.687558680555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45973.687558680555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45973.687558680555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45973.687558680555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45973.687558680555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45973.687558680555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45973.687558680555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45973.687558680555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45973.687558680555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45973.687558680555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45973.687558680555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45973.687558680555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45973.687558680555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45973.687558680555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45973.687558680555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45973.687558680555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45973.687558680555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45973.687558680555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45973.687558680555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45973.687558680555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45973.687558680555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45973.687558680555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45973.687558680555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45973.687558680555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45973.687558680555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45973.687558680555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45973.687558680555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45973.687558680555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45973.687558680555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45973.687558680555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45973.687558680555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45973.687558680555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45973.687558680555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45973.687558680555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45973.687558680555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45973.687558680555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45973.687558680555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45973.687558680555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45973.687558680555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45973.687558680555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45973.687558680555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45973.687558680555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45973.687558680555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45973.687558680555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45973.687558680555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45973.687558680555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45973.687558680555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45973.687558680555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45973.687558680555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45973.687558680555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45973.687558680555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45973.687558680555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45973.687558680555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45973.687558680555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45973.687558680555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45973.687558680555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45973.687558680555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45973.687558680555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45973.687558680555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45973.687558680555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45973.687558680555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45973.687558680555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45973.687558680555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45973.687558680555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45973.687558680555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45973.687558680555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45973.687558680555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45973.687558680555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45973.687558680555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45973.687558680555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45973.687558680555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45973.687558680555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45973.687558680555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45973.687558680555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45973.687558680555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45973.687558680555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45973.687558680555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45973.687558680555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45973.687558680555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45973.687558680555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45973.687558680555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45973.687558680555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45973.687558680555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45973.687558680555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45973.687558680555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45973.687558680555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45973.687558680555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45973.687558680555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45973.687558680555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45973.687558680555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45973.687558680555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45973.687558680555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45973.687558680555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45973.687558680555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45973.687558680555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45973.687558680555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45973.687558680555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45973.687558680555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45973.687558680555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45973.687558680555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45973.687558680555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45973.687558680555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45973.687558680555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45973.687558680555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45973.687558680555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45973.687558680555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45973.687558680555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45973.687558680555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45973.687558680555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45973.687558680555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45973.687558680555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45973.687558680555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45973.687558680555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45973.687558680555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45973.687558680555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45973.687558680555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45973.687558680555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45973.687558680555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45973.687558680555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45973.687558680555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45973.687558680555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45973.687558680555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45973.687558680555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45973.687558680555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45973.687558680555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45973.687558680555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45973.687558680555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45973.687558680555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45973.687558680555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45973.687558680555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45973.687558680555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45973.687558680555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45973.687558680555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45973.687558680555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45973.687558680555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45973.687558680555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45973.687558680555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45973.687558680555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45973.687558680555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45973.687558680555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45973.687558680555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45973.687558680555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45973.687558680555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45973.687558680555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45973.687558680555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45973.687558680555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45973.687558680555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45973.687558680555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45973.687558680555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45973.687558680555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45973.687558680555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45973.687558680555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45973.687558680555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45973.687558680555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45973.687558680555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45973.687558680555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45973.687558680555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45973.687558680555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45973.687558680555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45973.687558680555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45973.687558680555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45973.687558680555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45973.687558680555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45973.687558680555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45973.687558680555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45973.687558680555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45973.687558680555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45973.687558680555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45973.687558680555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45973.687558680555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45973.687558680555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45973.687558680555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45973.687558680555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45973.687558680555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45973.687558680555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45973.687558680555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45973.687558680555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45973.687558680555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45973.687558680555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45973.687558680555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45973.687558680555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45973.687558680555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45973.687558680555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45973.687558680555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45973.687558680555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45973.687558680555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45973.687558680555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45973.687558680555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45973.687558680555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45973.687558680555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45973.687558680555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45973.687558680555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45973.687558680555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45973.687558680555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45973.687558680555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45973.687558680555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45973.687558680555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45973.687558680555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45973.687558680555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45973.687558680555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45973.687558680555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45973.687558680555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45973.687558680555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45973.687558680555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45973.687558680555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45973.687558680555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45973.687558680555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45973.687558680555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45973.687558680555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45973.687558680555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45973.687558680555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45973.687558680555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45973.687558680555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45973.687558680555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45973.687558680555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45973.687558680555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45973.687558680555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45973.687558680555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45973.687558680555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45973.687558680555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45973.687558680555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45973.687558680555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45973.687558680555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45973.687558680555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45973.687558680555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45973.687558680555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45973.687558680555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45973.687558680555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45973.687558680555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45973.687558680555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45973.687558680555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45973.687558680555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45973.687558680555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45973.687558680555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45973.687558680555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45973.687558680555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45973.687558680555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45973.687558680555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45973.687558680555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45973.687558680555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45973.687558680555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45973.687558680555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45973.687558680555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45973.687558680555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45973.687558680555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45973.687558680555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45973.687558680555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45973.687558680555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45973.687558680555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45973.687558680555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45973.687558680555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45973.687558680555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45973.687558680555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45973.687558680555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45973.687558680555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45973.687558680555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45973.687558680555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45973.687558680555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45973.687558680555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45973.687558680555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45973.687558680555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45973.687558680555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45973.687558680555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45973.687558680555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45973.687558680555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45973.687558680555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45973.687558680555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45973.687558680555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45973.687558680555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45973.687558680555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45973.687558680555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45973.687558680555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45973.687558680555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45973.687558680555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45973.687558680555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45973.687558680555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45973.687558680555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45973.687558680555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45973.687558680555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45973.687558680555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45973.687558680555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45973.687558680555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45973.687558680555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45973.687558680555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45973.687558680555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45973.687558680555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45973.687558680555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45973.687558680555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45973.687558680555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45973.687558680555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45973.687558680555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45973.687558680555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45973.687558680555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45973.687558680555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45973.687558680555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45973.687558680555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45973.687558680555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45973.687558680555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45973.687558680555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45973.687558680555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45973.687558680555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45973.687558680555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45973.687558680555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45973.687558680555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45973.687558680555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45973.687558680555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45973.687558680555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45973.687558680555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45973.687558680555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45973.687558680555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45973.687558680555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45973.687558680555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45973.687558680555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45973.687558680555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45973.687558680555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45973.687558680555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45973.687558680555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45973.687558680555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45973.687558680555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45973.687558680555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45973.687558680555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45973.687558680555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45973.687558680555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45973.687558680555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45973.687558680555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45973.687558680555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45973.687558680555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45973.687558680555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45973.687558680555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45973.687558680555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45973.687558680555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45973.687558680555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45973.687558680555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45973.687558680555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45973.687558680555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45973.687558680555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45973.687558680555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45973.687558680555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45973.687558680555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45973.687558680555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45973.687558680555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45973.687558680555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45973.687558680555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45973.687558680555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45973.687558680555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45973.687558680555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45973.687558680555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45973.687558680555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45973.687558680555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45973.687558680555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45973.687558680555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45973.687558680555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45973.687558680555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45973.687558680555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45973.687558680555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45973.687558680555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45973.687558680555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45973.687558680555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45973.687558680555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45973.687558680555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45973.687558680555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45973.687558680555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45973.687558680555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45973.687558680555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45973.687558680555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45973.687558680555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45973.687558680555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45973.687558680555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45973.687558680555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45973.687558680555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45973.687558680555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45973.687558680555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45973.687558680555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45973.687558680555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45973.687558680555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45973.687558680555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45973.687558680555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45973.687558680555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45973.687558680555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45973.687558680555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45973.687558680555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45973.687558680555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45973.687558680555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45973.687558680555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45973.687558680555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45973.687558680555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45973.687558680555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45973.687558680555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45973.687558680555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45973.687558680555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45973.687558680555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45973.687558680555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45973.687558680555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45973.687558680555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45973.687558680555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45973.687558680555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45973.687558680555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45973.687558680555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45973.687558680555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45973.687558680555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45973.687558680555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45973.687558680555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45973.687558680555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45973.687558680555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45973.687558680555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45973.687558680555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45973.687558680555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45973.687558680555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45973.687558680555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45973.687558680555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45973.687558680555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45973.687558680555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45973.687558680555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45973.687558680555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45973.687558680555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45973.687558680555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45973.687558680555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45973.687558680555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45973.687558680555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45973.687558680555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45973.687558680555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45973.687558680555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45973.687558680555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45973.687558680555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45973.687558680555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45973.687558680555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45973.687558680555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45973.687558680555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45973.687558680555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45973.687558680555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45973.687558680555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45973.687558680555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45973.687558680555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45973.687558680555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45973.687558680555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45973.687558680555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45973.687558680555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45973.687558680555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45973.687558680555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45973.687558680555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45973.687558680555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45973.687558680555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45973.687558680555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45973.687558680555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45973.687558680555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45973.687558680555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45973.687558680555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45973.687558680555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45973.687558680555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45973.687558680555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45973.687558680555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45973.687558680555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45973.687558680555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45973.687558680555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45973.687558680555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45973.687558680555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45973.687558680555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45973.687558680555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45973.687558680555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45973.687558680555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45973.687558680555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45973.687558680555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45973.687558680555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45973.687558680555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45973.687558680555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45973.687558680555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45973.687558680555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45973.687558680555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45973.687558680555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45973.687558680555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45973.687558680555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45973.687558680555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45973.687558680555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45973.687558680555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45973.687558680555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45973.687558680555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45973.687558680555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45973.687558680555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45973.687558680555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45973.687558680555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45973.687558680555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45973.687558680555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45973.687558680555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45973.687558680555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45973.687558680555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45973.687558680555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45973.687558680555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45973.687558680555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45973.687558680555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45973.687558680555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45973.687558680555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45973.687558680555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45973.687558680555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45973.687558680555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45973.687558680555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45973.687558680555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45973.687558680555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45973.687558680555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45973.687558680555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45973.687558680555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45973.687558680555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45973.687558680555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45973.687558680555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45973.687558680555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45973.687558680555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45973.687558680555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45973.687558680555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45973.687558680555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45973.687558680555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45973.687558680555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45973.687558680555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45973.687558680555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45973.687558680555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45973.687558680555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45973.687558680555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45973.687558680555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45973.687558680555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45973.687558680555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45973.687558680555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45973.687558680555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45973.687558680555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45973.687558680555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45973.687558680555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45973.687558680555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45973.687558680555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45973.687558680555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45973.687558680555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45973.687558680555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45973.687558680555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45973.687558680555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45973.687558680555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45973.687558680555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45973.687558680555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45973.687558680555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45973.687558680555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45973.687558680555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45973.687558680555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45973.687558680555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45973.687558680555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45973.687558680555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45973.687558680555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45973.687558680555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45973.687558680555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45973.687558680555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45973.687558680555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45973.687558680555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45973.687558680555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45973.687558680555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45973.687558680555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45973.687558680555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45973.687558680555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45973.687558680555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45973.687558680555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45973.687558680555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45973.687558680555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45973.687558680555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45973.687558680555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45973.687558680555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45973.687558680555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45973.687558680555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45973.687558680555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45973.687558680555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45973.687558680555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45973.687558680555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45973.687558680555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45973.687558680555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45973.687558680555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45973.687558680555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45973.687558680555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45973.687558680555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45973.687558680555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45973.687558680555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45973.687558680555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45973.687558680555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45973.687558680555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45973.687558680555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45973.687558680555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45973.687558680555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45973.687558680555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45973.687558680555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45973.687558680555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45973.687558680555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45973.687558680555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45973.687558680555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45973.687558680555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45973.687558680555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45973.687558680555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45973.687558680555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45973.687558680555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45973.687558680555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45973.687558680555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45973.687558680555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45973.687558680555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45973.687558680555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45973.687558680555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45973.687558680555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45973.687558680555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45973.687558680555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45973.687558680555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45973.687558680555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45973.687558680555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45973.687558680555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45973.687558680555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45973.687558680555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45973.687558680555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45973.687558680555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45973.687558680555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45973.687558680555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45973.687558680555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45973.687558680555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45973.687558680555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45973.687558680555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45973.687558680555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45973.687558680555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45973.687558680555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45973.687558680555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45973.687558680555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45973.687558680555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45973.687558680555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45973.687558680555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45973.687558680555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45973.687558680555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45973.687558680555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45973.687558680555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45973.687558680555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45973.687558680555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45973.687558680555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45973.687558680555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45973.687558680555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45973.687558680555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45973.687558680555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45973.687558680555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45973.687558680555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45973.687558680555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45973.687558680555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45973.687558680555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45973.687558680555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45973.687558680555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45973.687558680555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45973.687558680555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45973.687558680555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45973.687558680555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45973.687558680555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45973.687558680555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45973.687558680555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45973.687558680555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45973.687558680555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45973.687558680555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45973.687558680555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45973.687558680555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45973.687558680555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45973.687558680555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45973.687558680555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45973.687558680555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45973.687558680555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45973.687558680555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45973.687558680555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45973.687558680555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45973.687558680555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45973.687558680555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45973.687558680555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45973.687558680555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45973.687558680555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45973.687558680555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45973.687558680555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45973.687558680555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45973.687558680555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45973.687558680555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45973.687558680555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45973.687558680555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45973.687558680555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45973.687558680555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45973.687558680555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45973.687558680555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45973.687558680555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45973.687558680555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45973.687558680555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45973.687558680555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45973.687558680555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45973.687558680555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45973.687558680555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45973.687558680555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45973.687558680555</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270.20684108795831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36120</v>
      </c>
      <c r="E3" s="95" t="s">
        <v>39021</v>
      </c>
      <c r="F3" s="96">
        <v>45973.465671296297</v>
      </c>
      <c r="G3" s="97">
        <f ca="1">IFERROR(NOW()-F3,"")</f>
        <v>0.22188726851891261</v>
      </c>
      <c r="H3" s="96">
        <v>45973.458773148152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3</v>
      </c>
      <c r="D4" s="92" t="s">
        <v>35056</v>
      </c>
      <c r="E4" s="95" t="s">
        <v>39021</v>
      </c>
      <c r="F4" s="96">
        <v>45973.630891203706</v>
      </c>
      <c r="G4" s="97">
        <f ca="1">IFERROR(NOW()-F4,"")</f>
        <v>5.6667361110157799E-2</v>
      </c>
      <c r="H4" s="96">
        <v>45973.614432870374</v>
      </c>
      <c r="I4" s="135" t="str">
        <f>IFERROR(VLOOKUP(D4,DB!A:F,6,0),"")</f>
        <v>SCECO</v>
      </c>
      <c r="J4" s="135" t="str">
        <f>IFERROR(VLOOKUP(D4,DB!A:G,7,0),"")</f>
        <v>Good</v>
      </c>
      <c r="K4" s="98" t="s">
        <v>39114</v>
      </c>
      <c r="L4" s="92" t="str">
        <f>IFERROR(VLOOKUP(D4,DB!A:I,9,0),"")</f>
        <v>Latis</v>
      </c>
    </row>
    <row r="5" spans="1:16" ht="15" customHeight="1">
      <c r="A5" s="135"/>
      <c r="B5" s="135" t="str">
        <f>IFERROR(VLOOKUP(D5,DB!A:K,11,0),"")</f>
        <v/>
      </c>
      <c r="C5" s="94"/>
      <c r="D5" s="92"/>
      <c r="E5" s="95"/>
      <c r="F5" s="96"/>
      <c r="G5" s="97">
        <f ca="1">IFERROR(NOW()-F5,"")</f>
        <v>45973.687558564816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45973.687558564816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45973.687558564816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45973.687558564816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45973.687558564816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45973.687558564816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45973.687558564816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45973.687558564816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45973.687558564816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45973.687558564816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45973.687558564816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45973.687558564816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45973.687558564816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45973.687558564816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45973.687558564816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45973.687558564816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45973.687558564816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45973.687558564816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45973.687558564816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45973.687558564816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45973.687558564816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45973.687558564816</v>
      </c>
      <c r="H26" s="96"/>
      <c r="I26" s="135" t="str">
        <f>IFERROR(VLOOKUP(D26,DB!A:F,6,0),"")</f>
        <v/>
      </c>
      <c r="J26" s="135" t="str">
        <f>IFERROR(VLOOKUP(D26,DB!A:G,7,0),"")</f>
        <v/>
      </c>
      <c r="K26" s="98"/>
      <c r="L26" s="92" t="str">
        <f>IFERROR(VLOOKUP(D26,DB!A:I,9,0),"")</f>
        <v/>
      </c>
    </row>
    <row r="27" spans="1:12" ht="15" customHeight="1">
      <c r="A27" s="149"/>
      <c r="B27" s="149" t="str">
        <f>IFERROR(VLOOKUP(D27,DB!A:K,11,0),"")</f>
        <v/>
      </c>
      <c r="C27" s="150"/>
      <c r="D27" s="151"/>
      <c r="E27" s="95"/>
      <c r="F27" s="152"/>
      <c r="G27" s="97">
        <f ca="1">IFERROR(NOW()-F27,"")</f>
        <v>45973.687558564816</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45973.687558564816</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45973.687558564816</v>
      </c>
      <c r="H29" s="152"/>
      <c r="I29" s="149" t="str">
        <f>IFERROR(VLOOKUP(D29,DB!A:F,6,0),"")</f>
        <v/>
      </c>
      <c r="J29" s="149" t="str">
        <f>IFERROR(VLOOKUP(D29,DB!A:G,7,0),"")</f>
        <v/>
      </c>
      <c r="K29" s="153"/>
      <c r="L29" s="151" t="str">
        <f>IFERROR(VLOOKUP(D29,DB!A:I,9,0),"")</f>
        <v/>
      </c>
    </row>
    <row r="30" spans="1:12" ht="15" customHeight="1">
      <c r="A30" s="149"/>
      <c r="B30" s="149" t="str">
        <f>IFERROR(VLOOKUP(D30,DB!A:K,11,0),"")</f>
        <v/>
      </c>
      <c r="C30" s="150"/>
      <c r="D30" s="151"/>
      <c r="E30" s="95"/>
      <c r="F30" s="152"/>
      <c r="G30" s="97">
        <f ca="1">IFERROR(NOW()-F30,"")</f>
        <v>45973.687558564816</v>
      </c>
      <c r="H30" s="152"/>
      <c r="I30" s="149" t="str">
        <f>IFERROR(VLOOKUP(D30,DB!A:F,6,0),"")</f>
        <v/>
      </c>
      <c r="J30" s="149" t="str">
        <f>IFERROR(VLOOKUP(D30,DB!A:G,7,0),"")</f>
        <v/>
      </c>
      <c r="K30" s="153"/>
      <c r="L30" s="151" t="str">
        <f>IFERROR(VLOOKUP(D30,DB!A:I,9,0),"")</f>
        <v/>
      </c>
    </row>
    <row r="31" spans="1:12" ht="15" customHeight="1">
      <c r="A31" s="149"/>
      <c r="B31" s="149" t="str">
        <f>IFERROR(VLOOKUP(D31,DB!A:K,11,0),"")</f>
        <v/>
      </c>
      <c r="C31" s="150"/>
      <c r="D31" s="151"/>
      <c r="E31" s="95"/>
      <c r="F31" s="152"/>
      <c r="G31" s="97">
        <f ca="1">IFERROR(NOW()-F31,"")</f>
        <v>45973.687558564816</v>
      </c>
      <c r="H31" s="152"/>
      <c r="I31" s="149" t="str">
        <f>IFERROR(VLOOKUP(D31,DB!A:F,6,0),"")</f>
        <v/>
      </c>
      <c r="J31" s="149" t="str">
        <f>IFERROR(VLOOKUP(D31,DB!A:G,7,0),"")</f>
        <v/>
      </c>
      <c r="K31" s="153"/>
      <c r="L31" s="151" t="str">
        <f>IFERROR(VLOOKUP(D31,DB!A:I,9,0),"")</f>
        <v/>
      </c>
    </row>
    <row r="32" spans="1:12" ht="15" customHeight="1">
      <c r="A32" s="149"/>
      <c r="B32" s="149" t="str">
        <f>IFERROR(VLOOKUP(D32,DB!A:K,11,0),"")</f>
        <v/>
      </c>
      <c r="C32" s="150"/>
      <c r="D32" s="151"/>
      <c r="E32" s="95"/>
      <c r="F32" s="152"/>
      <c r="G32" s="97">
        <f ca="1">IFERROR(NOW()-F32,"")</f>
        <v>45973.687558564816</v>
      </c>
      <c r="H32" s="152"/>
      <c r="I32" s="149" t="str">
        <f>IFERROR(VLOOKUP(D32,DB!A:F,6,0),"")</f>
        <v/>
      </c>
      <c r="J32" s="149" t="str">
        <f>IFERROR(VLOOKUP(D32,DB!A:G,7,0),"")</f>
        <v/>
      </c>
      <c r="K32" s="153"/>
      <c r="L32" s="151" t="str">
        <f>IFERROR(VLOOKUP(D32,DB!A:I,9,0),"")</f>
        <v/>
      </c>
    </row>
    <row r="33" spans="1:12" ht="15" customHeight="1">
      <c r="A33" s="149"/>
      <c r="B33" s="149" t="str">
        <f>IFERROR(VLOOKUP(D33,DB!A:K,11,0),"")</f>
        <v/>
      </c>
      <c r="C33" s="150"/>
      <c r="D33" s="151"/>
      <c r="E33" s="95"/>
      <c r="F33" s="152"/>
      <c r="G33" s="97">
        <f ca="1">IFERROR(NOW()-F33,"")</f>
        <v>45973.687558564816</v>
      </c>
      <c r="H33" s="152"/>
      <c r="I33" s="149" t="str">
        <f>IFERROR(VLOOKUP(D33,DB!A:F,6,0),"")</f>
        <v/>
      </c>
      <c r="J33" s="149" t="str">
        <f>IFERROR(VLOOKUP(D33,DB!A:G,7,0),"")</f>
        <v/>
      </c>
      <c r="K33" s="153"/>
      <c r="L33" s="151" t="str">
        <f>IFERROR(VLOOKUP(D33,DB!A:I,9,0),"")</f>
        <v/>
      </c>
    </row>
    <row r="34" spans="1:12" ht="15" customHeight="1">
      <c r="A34" s="149"/>
      <c r="B34" s="167" t="str">
        <f>IFERROR(VLOOKUP(D34,DB!A:K,11,0),"")</f>
        <v/>
      </c>
      <c r="C34" s="150"/>
      <c r="D34" s="151"/>
      <c r="E34" s="95"/>
      <c r="F34" s="152"/>
      <c r="G34" s="168">
        <f ca="1">IFERROR(NOW()-F34,"")</f>
        <v>45973.687558564816</v>
      </c>
      <c r="H34" s="152"/>
      <c r="I34" s="167" t="str">
        <f>IFERROR(VLOOKUP(D34,DB!A:F,6,0),"")</f>
        <v/>
      </c>
      <c r="J34" s="167" t="str">
        <f>IFERROR(VLOOKUP(D34,DB!A:G,7,0),"")</f>
        <v/>
      </c>
      <c r="K34" s="153"/>
      <c r="L34" s="169" t="str">
        <f>IFERROR(VLOOKUP(D34,DB!A:I,9,0),"")</f>
        <v/>
      </c>
    </row>
    <row r="35" spans="1:12" ht="15" customHeight="1">
      <c r="A35" s="149"/>
      <c r="B35" s="167" t="str">
        <f>IFERROR(VLOOKUP(D35,DB!A:K,11,0),"")</f>
        <v/>
      </c>
      <c r="C35" s="150"/>
      <c r="D35" s="151"/>
      <c r="E35" s="95"/>
      <c r="F35" s="152"/>
      <c r="G35" s="168">
        <f ca="1">IFERROR(NOW()-F35,"")</f>
        <v>45973.687558564816</v>
      </c>
      <c r="H35" s="152"/>
      <c r="I35" s="167" t="str">
        <f>IFERROR(VLOOKUP(D35,DB!A:F,6,0),"")</f>
        <v/>
      </c>
      <c r="J35" s="167" t="str">
        <f>IFERROR(VLOOKUP(D35,DB!A:G,7,0),"")</f>
        <v/>
      </c>
      <c r="K35" s="153"/>
      <c r="L35" s="169" t="str">
        <f>IFERROR(VLOOKUP(D35,DB!A:I,9,0),"")</f>
        <v/>
      </c>
    </row>
    <row r="36" spans="1:12" ht="15" customHeight="1">
      <c r="A36" s="149"/>
      <c r="B36" s="167" t="str">
        <f>IFERROR(VLOOKUP(D36,DB!A:K,11,0),"")</f>
        <v/>
      </c>
      <c r="C36" s="150"/>
      <c r="D36" s="151"/>
      <c r="E36" s="95"/>
      <c r="F36" s="152"/>
      <c r="G36" s="168">
        <f ca="1">IFERROR(NOW()-F36,"")</f>
        <v>45973.687558564816</v>
      </c>
      <c r="H36" s="152"/>
      <c r="I36" s="167" t="str">
        <f>IFERROR(VLOOKUP(D36,DB!A:F,6,0),"")</f>
        <v/>
      </c>
      <c r="J36" s="167" t="str">
        <f>IFERROR(VLOOKUP(D36,DB!A:G,7,0),"")</f>
        <v/>
      </c>
      <c r="K36" s="153"/>
      <c r="L36" s="169" t="str">
        <f>IFERROR(VLOOKUP(D36,DB!A:I,9,0),"")</f>
        <v/>
      </c>
    </row>
    <row r="37" spans="1:12" ht="15" customHeight="1">
      <c r="A37" s="149"/>
      <c r="B37" s="167" t="str">
        <f>IFERROR(VLOOKUP(D37,DB!A:K,11,0),"")</f>
        <v/>
      </c>
      <c r="C37" s="150"/>
      <c r="D37" s="151"/>
      <c r="E37" s="95"/>
      <c r="F37" s="152"/>
      <c r="G37" s="168">
        <f ca="1">IFERROR(NOW()-F37,"")</f>
        <v>45973.687558564816</v>
      </c>
      <c r="H37" s="152"/>
      <c r="I37" s="167" t="str">
        <f>IFERROR(VLOOKUP(D37,DB!A:F,6,0),"")</f>
        <v/>
      </c>
      <c r="J37" s="167" t="str">
        <f>IFERROR(VLOOKUP(D37,DB!A:G,7,0),"")</f>
        <v/>
      </c>
      <c r="K37" s="153"/>
      <c r="L37" s="169"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3"/>
  <sheetViews>
    <sheetView tabSelected="1" workbookViewId="0">
      <selection activeCell="D15" sqref="D15"/>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81.855498495366191</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39102</v>
      </c>
      <c r="F3" s="38">
        <v>45926.188877314817</v>
      </c>
      <c r="G3" s="116">
        <f t="shared" ref="G3" ca="1" si="0">IFERROR(NOW()-F3,"")</f>
        <v>47.498681365737866</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39102</v>
      </c>
      <c r="F4" s="125">
        <v>45948.661111111112</v>
      </c>
      <c r="G4" s="126">
        <f t="shared" ref="G4:G22" ca="1" si="1">IFERROR(NOW()-F4,"")</f>
        <v>25.026447569442098</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38495</v>
      </c>
      <c r="E6" s="124" t="s">
        <v>39021</v>
      </c>
      <c r="F6" s="173">
        <v>45973.651724537034</v>
      </c>
      <c r="G6" s="126">
        <f t="shared" ca="1" si="1"/>
        <v>3.5834143520332873E-2</v>
      </c>
      <c r="H6" s="125">
        <v>45973.636446759258</v>
      </c>
      <c r="I6" s="124" t="str">
        <f>IFERROR(VLOOKUP(D6,DB!A:F,6,0),"")</f>
        <v>SCECO</v>
      </c>
      <c r="J6" s="124" t="str">
        <f>IFERROR(VLOOKUP(D6,DB!A:G,7,0),"")</f>
        <v>Haj Removal</v>
      </c>
      <c r="K6" s="124" t="s">
        <v>39124</v>
      </c>
      <c r="L6" s="124" t="str">
        <f>IFERROR(VLOOKUP(D6,DB!A:I,9,0),"")</f>
        <v>Latis</v>
      </c>
    </row>
    <row r="7" spans="1:13">
      <c r="A7" s="124"/>
      <c r="B7" s="124" t="str">
        <f>IFERROR(VLOOKUP(D7,DB!A:K,11,0),"")</f>
        <v/>
      </c>
      <c r="C7" s="124"/>
      <c r="D7" s="124"/>
      <c r="E7" s="124"/>
      <c r="F7" s="124"/>
      <c r="G7" s="126">
        <f t="shared" ca="1" si="1"/>
        <v>45973.687558680555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45973.687558680555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45973.687558680555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45973.687558680555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45973.687558680555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45973.687558680555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45973.687558680555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45973.687558680555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45973.687558680555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45973.687558680555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45973.687558680555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45973.687558680555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45973.687558680555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45973.687558680555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45973.687558680555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45973.687558680555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ref="G23:G86" ca="1" si="2">IFERROR(NOW()-F23,"")</f>
        <v>45973.687558680555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45973.687558680555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45973.687558680555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45973.687558680555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45973.687558680555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45973.687558680555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45973.687558680555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45973.687558680555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45973.687558680555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45973.687558680555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45973.687558680555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45973.687558680555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45973.687558680555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45973.687558680555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45973.687558680555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45973.687558680555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45973.687558680555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45973.687558680555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45973.687558680555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45973.687558680555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45973.687558680555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45973.687558680555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45973.687558680555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45973.687558680555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45973.687558680555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45973.687558680555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45973.687558680555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45973.687558680555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45973.687558680555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45973.687558680555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45973.687558680555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45973.687558680555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45973.687558680555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45973.687558680555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45973.687558680555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45973.687558680555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45973.687558680555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45973.687558680555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45973.687558680555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45973.687558680555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45973.687558680555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45973.687558680555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45973.687558680555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45973.687558680555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45973.687558680555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45973.687558680555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45973.687558680555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45973.687558680555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45973.687558680555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45973.687558680555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45973.687558680555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45973.687558680555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45973.687558680555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45973.687558680555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45973.687558680555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45973.687558680555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45973.687558680555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45973.687558680555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45973.687558680555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45973.687558680555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45973.687558680555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45973.687558680555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45973.687558680555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45973.687558680555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ref="G87:G150" ca="1" si="3">IFERROR(NOW()-F87,"")</f>
        <v>45973.687558680555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45973.687558680555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45973.687558680555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45973.687558680555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45973.687558680555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45973.687558680555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45973.687558680555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45973.687558680555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45973.687558680555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45973.687558680555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45973.687558680555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45973.687558680555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45973.687558680555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45973.687558680555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45973.687558680555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45973.687558680555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45973.687558680555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45973.687558680555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45973.687558680555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45973.687558680555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45973.687558680555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45973.687558680555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45973.687558680555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45973.687558680555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45973.687558680555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45973.687558680555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45973.687558680555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45973.687558680555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45973.687558680555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45973.687558680555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45973.687558680555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45973.687558680555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45973.687558680555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45973.687558680555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45973.687558680555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45973.687558680555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45973.687558680555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45973.687558680555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45973.687558680555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45973.687558680555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45973.687558680555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45973.687558680555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45973.687558680555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45973.687558680555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45973.687558680555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45973.687558680555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45973.687558680555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45973.687558680555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45973.687558680555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45973.687558680555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45973.687558680555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45973.687558680555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45973.687558680555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45973.687558680555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45973.687558680555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45973.687558680555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45973.687558680555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45973.687558680555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45973.687558680555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45973.687558680555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45973.687558680555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45973.687558680555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45973.687558680555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45973.687558680555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ref="G151:G214" ca="1" si="4">IFERROR(NOW()-F151,"")</f>
        <v>45973.687558680555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45973.687558680555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45973.687558680555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45973.687558680555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45973.687558680555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45973.687558680555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45973.687558680555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45973.687558680555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45973.687558680555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45973.687558680555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45973.687558680555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45973.687558680555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45973.687558680555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45973.687558680555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45973.687558680555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45973.687558680555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45973.687558680555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45973.687558680555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45973.687558680555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45973.687558680555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45973.687558680555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45973.687558680555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45973.687558680555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45973.687558680555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45973.687558680555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45973.687558680555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45973.687558680555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45973.687558680555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45973.687558680555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45973.687558680555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45973.687558680555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45973.687558680555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45973.687558680555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45973.687558680555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45973.687558680555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45973.687558680555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45973.687558680555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45973.687558680555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45973.687558680555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45973.687558680555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45973.687558680555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45973.687558680555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45973.687558680555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45973.687558680555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45973.687558680555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45973.687558680555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45973.687558680555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45973.687558680555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45973.687558680555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45973.687558680555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45973.687558680555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45973.687558680555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45973.687558680555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45973.687558680555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45973.687558680555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45973.687558680555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45973.687558680555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45973.687558680555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45973.687558680555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45973.687558680555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45973.687558680555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45973.687558680555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45973.687558680555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45973.687558680555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ref="G215:G278" ca="1" si="5">IFERROR(NOW()-F215,"")</f>
        <v>45973.687558680555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45973.687558680555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45973.687558680555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45973.687558680555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45973.687558680555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45973.687558680555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45973.687558680555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45973.687558680555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45973.687558680555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45973.687558680555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45973.687558680555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45973.687558680555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45973.687558680555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45973.687558680555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45973.687558680555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45973.687558680555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45973.687558680555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45973.687558680555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45973.687558680555</v>
      </c>
      <c r="H233" s="124"/>
      <c r="I233" s="124" t="str">
        <f>IFERROR(VLOOKUP(D233,DB!A:F,6,0),"")</f>
        <v/>
      </c>
      <c r="J233" s="124" t="str">
        <f>IFERROR(VLOOKUP(D233,DB!A:G,7,0),"")</f>
        <v/>
      </c>
      <c r="K233" s="124"/>
      <c r="L233" s="124" t="str">
        <f>IFERROR(VLOOKUP(D233,DB!A:I,9,0),"")</f>
        <v/>
      </c>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sheetData>
  <dataValidations count="2">
    <dataValidation allowBlank="1" showInputMessage="1" showErrorMessage="1" sqref="E1" xr:uid="{920C6338-E771-4DAE-8C89-92A9093EA4DE}"/>
    <dataValidation type="list" allowBlank="1" showInputMessage="1" showErrorMessage="1" sqref="E2:E2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1"/>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39125</v>
      </c>
      <c r="B2" s="141" t="str">
        <f>IFERROR(VLOOKUP(D2,DB!A:K,11,0),"")</f>
        <v>R6</v>
      </c>
      <c r="C2" s="142">
        <v>1</v>
      </c>
      <c r="D2" s="141" t="s">
        <v>30913</v>
      </c>
      <c r="E2" s="124" t="s">
        <v>39021</v>
      </c>
      <c r="F2" s="161">
        <v>45973.331250000003</v>
      </c>
      <c r="G2" s="105">
        <f t="shared" ref="G2:G53" ca="1" si="0">IFERROR(NOW()-F2,"-")</f>
        <v>0.35630868055159226</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45973.687558680555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45973.687558680555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45973.687558680555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45973.687558680555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45973.687558680555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45973.687558680555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45973.687558680555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45973.687558564816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45973.687558564816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45973.687558564816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45973.687558564816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45973.687558564816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45973.687558564816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45973.687558564816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45973.687558564816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45973.687558564816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45973.687558564816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45973.687558564816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45973.687558564816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45973.687558564816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45973.687558564816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45973.687558564816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45973.687558564816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45973.687558564816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45973.687558564816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45973.687558564816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45973.687558564816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45973.687558564816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45973.687558564816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45973.687558564816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45973.687558564816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45973.687558564816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45973.687558564816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45973.687558564816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45973.687558564816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45973.687558564816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45973.687558564816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45973.687558564816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45973.687558564816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45973.687558564816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45973.687558564816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45973.687558564816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45973.687558564816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45973.687558680555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45973.687558680555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45973.687558680555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45973.687558680555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45973.687558680555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45973.687558680555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45973.687558680555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45973.687558680555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ref="G54:G117" ca="1" si="1">IFERROR(NOW()-F54,"-")</f>
        <v>45973.687558680555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45973.687558680555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45973.687558680555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45973.687558680555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45973.687558680555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45973.687558680555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45973.687558680555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45973.687558680555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45973.687558680555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45973.687558680555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45973.687558680555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45973.687558680555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45973.687558680555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45973.687558680555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45973.687558680555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45973.687558680555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45973.687558680555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45973.687558680555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45973.687558680555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45973.687558680555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45973.687558680555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45973.687558680555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45973.687558680555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45973.687558680555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45973.687558680555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45973.687558680555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45973.687558680555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45973.687558680555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45973.687558680555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45973.687558680555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45973.687558680555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45973.687558680555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45973.687558680555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45973.687558680555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45973.687558680555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45973.687558680555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45973.687558680555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45973.687558680555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45973.687558680555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45973.687558680555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45973.687558680555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45973.687558680555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45973.687558680555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45973.687558680555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45973.687558680555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45973.687558680555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45973.687558680555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45973.687558680555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45973.687558680555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45973.687558680555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45973.687558680555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45973.687558680555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45973.687558680555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45973.687558680555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45973.687558680555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45973.687558680555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45973.687558680555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45973.687558680555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45973.687558680555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45973.687558680555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45973.687558680555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45973.687558680555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45973.687558680555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45973.687558680555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ref="G118:G151" ca="1" si="2">IFERROR(NOW()-F118,"-")</f>
        <v>45973.687558680555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45973.687558680555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45973.687558680555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45973.687558680555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45973.687558680555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45973.687558680555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45973.687558680555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45973.687558680555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45973.687558680555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45973.687558680555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45973.687558680555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45973.687558680555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45973.687558680555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45973.687558680555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45973.687558680555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45973.687558680555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45973.687558680555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45973.687558680555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45973.687558680555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45973.687558680555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45973.687558680555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45973.687558680555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45973.687558680555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45973.687558680555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45973.687558680555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45973.687558680555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45973.687558680555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45973.687558680555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45973.687558680555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45973.687558680555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45973.687558680555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45973.687558680555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45973.687558680555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45973.687558680555</v>
      </c>
      <c r="H151" s="143"/>
      <c r="I151" s="141" t="str">
        <f>IFERROR(VLOOKUP(D151,DB!A:F,6,0),"")</f>
        <v/>
      </c>
      <c r="J151" s="141" t="str">
        <f>IFERROR(VLOOKUP(D151,DB!A:G,7,0),"")</f>
        <v/>
      </c>
      <c r="K151" s="144"/>
      <c r="L151" s="145" t="str">
        <f>IFERROR(VLOOKUP(D151,DB!A:I,9,0),"")</f>
        <v/>
      </c>
    </row>
  </sheetData>
  <dataValidations count="2">
    <dataValidation allowBlank="1" showInputMessage="1" showErrorMessage="1" sqref="E1" xr:uid="{9E1BC488-8814-4F8A-8DBE-742B3278AB71}"/>
    <dataValidation type="list" allowBlank="1" showInputMessage="1" showErrorMessage="1" sqref="E2:E1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2025-11-12T13:31:38Z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