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341" documentId="120_S{2AC9BD13-BADA-5192-A53E-5A8FF88502F6}" xr6:coauthVersionLast="47" xr6:coauthVersionMax="47" xr10:uidLastSave="{B2D182AF-1D14-4A80-A0F9-427884493B72}"/>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2" i="5" l="1"/>
  <c r="G32" i="5"/>
  <c r="I32" i="5"/>
  <c r="J32" i="5"/>
  <c r="L32" i="5"/>
  <c r="J7" i="2"/>
  <c r="B6" i="2"/>
  <c r="G6" i="2"/>
  <c r="I6" i="2"/>
  <c r="J6" i="2"/>
  <c r="B7" i="2"/>
  <c r="G7" i="2"/>
  <c r="I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3" i="5"/>
  <c r="G33" i="5"/>
  <c r="I33" i="5"/>
  <c r="J33" i="5"/>
  <c r="L33" i="5"/>
  <c r="B5" i="2"/>
  <c r="G5" i="2"/>
  <c r="I5" i="2"/>
  <c r="J5" i="2"/>
  <c r="L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J117" i="2"/>
  <c r="J118" i="2"/>
  <c r="J119" i="2"/>
  <c r="J120" i="2"/>
  <c r="J121" i="2"/>
  <c r="J122" i="2"/>
  <c r="J123" i="2"/>
  <c r="J124" i="2"/>
  <c r="J125" i="2"/>
  <c r="J126" i="2"/>
  <c r="J127" i="2"/>
  <c r="J128" i="2"/>
  <c r="J129" i="2"/>
  <c r="J130" i="2"/>
  <c r="J131" i="2"/>
  <c r="J132" i="2"/>
  <c r="J133" i="2"/>
  <c r="J134" i="2"/>
  <c r="J135" i="2"/>
  <c r="I117" i="2"/>
  <c r="I118" i="2"/>
  <c r="I119" i="2"/>
  <c r="I120" i="2"/>
  <c r="I121" i="2"/>
  <c r="I122" i="2"/>
  <c r="I123" i="2"/>
  <c r="I124" i="2"/>
  <c r="I125" i="2"/>
  <c r="I126" i="2"/>
  <c r="I127" i="2"/>
  <c r="I128" i="2"/>
  <c r="I129" i="2"/>
  <c r="I130" i="2"/>
  <c r="I131" i="2"/>
  <c r="I132" i="2"/>
  <c r="I133" i="2"/>
  <c r="I134" i="2"/>
  <c r="I135" i="2"/>
  <c r="G117" i="2"/>
  <c r="G118" i="2"/>
  <c r="G119" i="2"/>
  <c r="G120" i="2"/>
  <c r="G121" i="2"/>
  <c r="G122" i="2"/>
  <c r="G123" i="2"/>
  <c r="G124" i="2"/>
  <c r="G125" i="2"/>
  <c r="G126" i="2"/>
  <c r="G127" i="2"/>
  <c r="G128" i="2"/>
  <c r="G129" i="2"/>
  <c r="G130" i="2"/>
  <c r="G131" i="2"/>
  <c r="G132" i="2"/>
  <c r="G133" i="2"/>
  <c r="G134" i="2"/>
  <c r="G135" i="2"/>
  <c r="B117" i="2"/>
  <c r="B118" i="2"/>
  <c r="B119" i="2"/>
  <c r="B120" i="2"/>
  <c r="B121" i="2"/>
  <c r="B122" i="2"/>
  <c r="B123" i="2"/>
  <c r="B124" i="2"/>
  <c r="B125" i="2"/>
  <c r="B126" i="2"/>
  <c r="B127" i="2"/>
  <c r="B128" i="2"/>
  <c r="B129" i="2"/>
  <c r="B130" i="2"/>
  <c r="B131" i="2"/>
  <c r="B132" i="2"/>
  <c r="B133" i="2"/>
  <c r="B134" i="2"/>
  <c r="B135"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alcChain>
</file>

<file path=xl/sharedStrings.xml><?xml version="1.0" encoding="utf-8"?>
<sst xmlns="http://schemas.openxmlformats.org/spreadsheetml/2006/main" count="181539" uniqueCount="39145">
  <si>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</si>
  <si>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</si>
  <si>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</si>
  <si>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</si>
  <si>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</si>
  <si>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</si>
  <si>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</si>
  <si>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</si>
  <si>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</si>
  <si>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</si>
  <si>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</si>
  <si>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</si>
  <si>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</si>
  <si>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</si>
  <si>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</si>
  <si>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</si>
  <si>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</si>
  <si>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</si>
  <si>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</si>
  <si>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</si>
  <si>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</si>
  <si>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</si>
  <si>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</si>
  <si>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</si>
  <si>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</si>
  <si>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</si>
  <si>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</si>
  <si>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</si>
  <si>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</si>
  <si>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</si>
  <si>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</si>
  <si>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</si>
  <si>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</si>
  <si>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</si>
  <si>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</si>
  <si>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</si>
  <si>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</si>
  <si>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</si>
  <si>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</si>
  <si>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</si>
  <si>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</si>
  <si>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</si>
  <si>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</si>
  <si>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</si>
  <si>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</si>
  <si>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</si>
  <si>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</si>
  <si>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</si>
  <si>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</si>
  <si>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</si>
  <si>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</si>
  <si>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</si>
  <si>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</si>
  <si>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</si>
  <si>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</si>
  <si>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</si>
  <si>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</si>
  <si>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</si>
  <si>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</si>
  <si>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</si>
  <si>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</si>
  <si>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</si>
  <si>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</si>
  <si>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</si>
  <si>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</si>
  <si>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</si>
  <si>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</si>
  <si>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</si>
  <si>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</si>
  <si>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</si>
  <si>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</si>
  <si>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</si>
  <si>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</si>
  <si>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</si>
  <si>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</si>
  <si>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</si>
  <si>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</si>
  <si>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</si>
  <si>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</si>
  <si>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</si>
  <si>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</si>
  <si>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</si>
  <si>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</si>
  <si>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</si>
  <si>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</si>
  <si>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</si>
  <si>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</si>
  <si>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</si>
  <si>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</si>
  <si>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</si>
  <si>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</si>
  <si>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</si>
  <si>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</si>
  <si>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</si>
  <si>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</si>
  <si>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</si>
  <si>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</si>
  <si>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</si>
  <si>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</si>
  <si>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</si>
  <si>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</si>
  <si>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</si>
  <si>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</si>
  <si>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</si>
  <si>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</si>
  <si>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</si>
  <si>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</si>
  <si>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</si>
  <si>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</si>
  <si>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</si>
  <si>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</si>
  <si>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</si>
  <si>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</si>
  <si>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</si>
  <si>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</si>
  <si>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</si>
  <si>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</si>
  <si>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</si>
  <si>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</si>
  <si>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</si>
  <si>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</si>
  <si>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</si>
  <si>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</si>
  <si>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</si>
  <si>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</si>
  <si>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</si>
  <si>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</si>
  <si>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</si>
  <si>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</si>
  <si>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</si>
  <si>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</si>
  <si>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</si>
  <si>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</si>
  <si>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</si>
  <si>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</si>
  <si>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</si>
  <si>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</si>
  <si>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</si>
  <si>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</si>
  <si>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</si>
  <si>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</si>
  <si>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</si>
  <si>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</si>
  <si>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</si>
  <si>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</si>
  <si>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</si>
  <si>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</si>
  <si>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</si>
  <si>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</si>
  <si>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</si>
  <si>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</si>
  <si>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</si>
  <si>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</si>
  <si>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</si>
  <si>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</si>
  <si>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</si>
  <si>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</si>
  <si>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</si>
  <si>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</si>
  <si>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</si>
  <si>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</si>
  <si>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</si>
  <si>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</si>
  <si>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</si>
  <si>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</si>
  <si>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</si>
  <si>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</si>
  <si>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</si>
  <si>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</si>
  <si>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</si>
  <si>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</si>
  <si>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</si>
  <si>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</si>
  <si>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</si>
  <si>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</si>
  <si>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</si>
  <si>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</si>
  <si>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</si>
  <si>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</si>
  <si>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</si>
  <si>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</si>
  <si>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</si>
  <si>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</si>
  <si>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</si>
  <si>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</si>
  <si>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</si>
  <si>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</si>
  <si>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</si>
  <si>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</si>
  <si>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</si>
  <si>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</si>
  <si>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</si>
  <si>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</si>
  <si>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</si>
  <si>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</si>
  <si>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</si>
  <si>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</si>
  <si>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</si>
  <si>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</si>
  <si>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</si>
  <si>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</si>
  <si>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</si>
  <si>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</si>
  <si>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</si>
  <si>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</si>
  <si>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</si>
  <si>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</si>
  <si>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</si>
  <si>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</si>
  <si>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</si>
  <si>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</si>
  <si>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</si>
  <si>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</si>
  <si>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</si>
  <si>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</si>
  <si>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</si>
  <si>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</si>
  <si>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</si>
  <si>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</si>
  <si>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</si>
  <si>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</si>
  <si>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</si>
  <si>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</si>
  <si>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</si>
  <si>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</si>
  <si>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</si>
  <si>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</si>
  <si>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</si>
  <si>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</si>
  <si>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</si>
  <si>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</si>
  <si>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</si>
  <si>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</si>
  <si>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</si>
  <si>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</si>
  <si>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</si>
  <si>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</si>
  <si>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</si>
  <si>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</si>
  <si>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</si>
  <si>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</si>
  <si>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</si>
  <si>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</si>
  <si>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</si>
  <si>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</si>
  <si>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</si>
  <si>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</si>
  <si>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</si>
  <si>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</si>
  <si>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</si>
  <si>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</si>
  <si>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</si>
  <si>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</si>
  <si>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</si>
  <si>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</si>
  <si>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</si>
  <si>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</si>
  <si>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</si>
  <si>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</si>
  <si>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</si>
  <si>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</si>
  <si>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</si>
  <si>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</si>
  <si>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</si>
  <si>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</si>
  <si>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</si>
  <si>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</si>
  <si>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</si>
  <si>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</si>
  <si>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</si>
  <si>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</si>
  <si>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</si>
  <si>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</si>
  <si>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</si>
  <si>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</si>
  <si>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</si>
  <si>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</si>
  <si>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</si>
  <si>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</si>
  <si>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</si>
  <si>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</si>
  <si>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</si>
  <si>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</si>
  <si>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</si>
  <si>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</si>
  <si>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</si>
  <si>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</si>
  <si>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</si>
  <si>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</si>
  <si>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</si>
  <si>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</si>
  <si>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</si>
  <si>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</si>
  <si>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</si>
  <si>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</si>
  <si>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</si>
  <si>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</si>
  <si>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</si>
  <si>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</si>
  <si>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</si>
  <si>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</si>
  <si>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</si>
  <si>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</si>
  <si>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</si>
  <si>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</si>
  <si>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</si>
  <si>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</si>
  <si>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</si>
  <si>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</si>
  <si>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</si>
  <si>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</si>
  <si>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</si>
  <si>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</si>
  <si>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</si>
  <si>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</si>
  <si>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</si>
  <si>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</si>
  <si>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</si>
  <si>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</si>
  <si>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</si>
  <si>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</si>
  <si>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</si>
  <si>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</si>
  <si>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</si>
  <si>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</si>
  <si>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</si>
  <si>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</si>
  <si>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</si>
  <si>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</si>
  <si>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</si>
  <si>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</si>
  <si>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</si>
  <si>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</si>
  <si>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</si>
  <si>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</si>
  <si>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</si>
  <si>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</si>
  <si>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</si>
  <si>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</si>
  <si>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</si>
  <si>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</si>
  <si>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</si>
  <si>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</si>
  <si>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</si>
  <si>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</si>
  <si>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</si>
  <si>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</si>
  <si>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</si>
  <si>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</si>
  <si>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</si>
  <si>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</si>
  <si>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</si>
  <si>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</si>
  <si>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</si>
  <si>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</si>
  <si>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</si>
  <si>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</si>
  <si>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</si>
  <si>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</si>
  <si>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</si>
  <si>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</si>
  <si>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</si>
  <si>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</si>
  <si>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</si>
  <si>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</si>
  <si>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</si>
  <si>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</si>
  <si>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</si>
  <si>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</si>
  <si>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</si>
  <si>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</si>
  <si>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</si>
  <si>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</si>
  <si>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</si>
  <si>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</si>
  <si>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</si>
  <si>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</si>
  <si>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</si>
  <si>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</si>
  <si>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</si>
  <si>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</si>
  <si>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</si>
  <si>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</si>
  <si>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</si>
  <si>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</si>
  <si>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</si>
  <si>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</si>
  <si>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</si>
  <si>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</si>
  <si>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</si>
  <si>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</si>
  <si>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</si>
  <si>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</si>
  <si>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</si>
  <si>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</si>
  <si>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</si>
  <si>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</si>
  <si>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</si>
  <si>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</si>
  <si>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</si>
  <si>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</si>
  <si>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</si>
  <si>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</si>
  <si>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</si>
  <si>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</si>
  <si>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</si>
  <si>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</si>
  <si>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</si>
  <si>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</si>
  <si>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</si>
  <si>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</si>
  <si>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</si>
  <si>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</si>
  <si>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</si>
  <si>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</si>
  <si>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</si>
  <si>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</si>
  <si>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</si>
  <si>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</si>
  <si>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</si>
  <si>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</si>
  <si>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</si>
  <si>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</si>
  <si>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</si>
  <si>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</si>
  <si>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</si>
  <si>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</si>
  <si>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</si>
  <si>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</si>
  <si>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</si>
  <si>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</si>
  <si>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</si>
  <si>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</si>
  <si>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</si>
  <si>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</si>
  <si>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</si>
  <si>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</si>
  <si>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</si>
  <si>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</si>
  <si>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</si>
  <si>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</si>
  <si>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</si>
  <si>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</si>
  <si>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</si>
  <si>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</si>
  <si>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</si>
  <si>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</si>
  <si>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</si>
  <si>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</si>
  <si>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</si>
  <si>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</si>
  <si>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</si>
  <si>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</si>
  <si>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</si>
  <si>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</si>
  <si>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</si>
  <si>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</si>
  <si>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</si>
  <si>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</si>
  <si>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</si>
  <si>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</si>
  <si>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</si>
  <si>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</si>
  <si>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</si>
  <si>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</si>
  <si>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</si>
  <si>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</si>
  <si>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</si>
  <si>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</si>
  <si>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</si>
  <si>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</si>
  <si>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</si>
  <si>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</si>
  <si>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</si>
  <si>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</si>
  <si>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</si>
  <si>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</si>
  <si>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</si>
  <si>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</si>
  <si>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</si>
  <si>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</si>
  <si>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</si>
  <si>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</si>
  <si>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</si>
  <si>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</si>
  <si>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</si>
  <si>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</si>
  <si>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</si>
  <si>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</si>
  <si>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</si>
  <si>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</si>
  <si>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</si>
  <si>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</si>
  <si>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</si>
  <si>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</si>
  <si>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</si>
  <si>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</si>
  <si>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</si>
  <si>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</si>
  <si>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</si>
  <si>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</si>
  <si>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</si>
  <si>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</si>
  <si>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</si>
  <si>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</si>
  <si>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</si>
  <si>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</si>
  <si>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</si>
  <si>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</si>
  <si>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</si>
  <si>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</si>
  <si>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</si>
  <si>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</si>
  <si>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</si>
  <si>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</si>
  <si>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</si>
  <si>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</si>
  <si>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</si>
  <si>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</si>
  <si>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</si>
  <si>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</si>
  <si>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</si>
  <si>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</si>
  <si>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</si>
  <si>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</si>
  <si>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</si>
  <si>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</si>
  <si>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</si>
  <si>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</si>
  <si>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</si>
  <si>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</si>
  <si>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</si>
  <si>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</si>
  <si>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</si>
  <si>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</si>
  <si>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</si>
  <si>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</si>
  <si>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</si>
  <si>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</si>
  <si>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</si>
  <si>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</si>
  <si>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</si>
  <si>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</si>
  <si>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</si>
  <si>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</si>
  <si>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</si>
  <si>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</si>
  <si>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</si>
  <si>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</si>
  <si>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</si>
  <si>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</si>
  <si>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</si>
  <si>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</si>
  <si>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</si>
  <si>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</si>
  <si>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</si>
  <si>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</si>
  <si>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</si>
  <si>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</si>
  <si>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</si>
  <si>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</si>
  <si>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</si>
  <si>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</si>
  <si>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</si>
  <si>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</si>
  <si>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</si>
  <si>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</si>
  <si>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</si>
  <si>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</si>
  <si>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</si>
  <si>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</si>
  <si>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</si>
  <si>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</si>
  <si>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</si>
  <si>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</si>
  <si>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</si>
  <si>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</si>
  <si>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</si>
  <si>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</si>
  <si>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</si>
  <si>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</si>
  <si>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</si>
  <si>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</si>
  <si>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</si>
  <si>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</si>
  <si>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</si>
  <si>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</si>
  <si>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</si>
  <si>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</si>
  <si>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</si>
  <si>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</si>
  <si>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</si>
  <si>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</si>
  <si>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</si>
  <si>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</si>
  <si>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</si>
  <si>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</si>
  <si>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</si>
  <si>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</si>
  <si>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</si>
  <si>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</si>
  <si>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</si>
  <si>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</si>
  <si>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</si>
  <si>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</si>
  <si>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</si>
  <si>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</si>
  <si>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</si>
  <si>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</si>
  <si>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</si>
  <si>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</si>
  <si>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</si>
  <si>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</si>
  <si>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</si>
  <si>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</si>
  <si>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</si>
  <si>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</si>
  <si>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</si>
  <si>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</si>
  <si>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</si>
  <si>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</si>
  <si>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</si>
  <si>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</si>
  <si>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</si>
  <si>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</si>
  <si>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</si>
  <si>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</si>
  <si>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</si>
  <si>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</si>
  <si>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</si>
  <si>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</si>
  <si>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</si>
  <si>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</si>
  <si>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</si>
  <si>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</si>
  <si>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</si>
  <si>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</si>
  <si>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</si>
  <si>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</si>
  <si>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</si>
  <si>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</si>
  <si>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</si>
  <si>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</si>
  <si>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</si>
  <si>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</si>
  <si>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</si>
  <si>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</si>
  <si>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</si>
  <si>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</si>
  <si>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</si>
  <si>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</si>
  <si>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</si>
  <si>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</si>
  <si>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</si>
  <si>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</si>
  <si>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</si>
  <si>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</si>
  <si>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</si>
  <si>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</si>
  <si>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</si>
  <si>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</si>
  <si>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</si>
  <si>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</si>
  <si>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</si>
  <si>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</si>
  <si>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</si>
  <si>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</si>
  <si>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</si>
  <si>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</si>
  <si>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</si>
  <si>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</si>
  <si>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</si>
  <si>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</si>
  <si>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</si>
  <si>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</si>
  <si>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</si>
  <si>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</si>
  <si>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</si>
  <si>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</si>
  <si>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</si>
  <si>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</si>
  <si>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</si>
  <si>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</si>
  <si>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</si>
  <si>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</si>
  <si>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</si>
  <si>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</si>
  <si>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</si>
  <si>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</si>
  <si>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</si>
  <si>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</si>
  <si>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</si>
  <si>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</si>
  <si>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</si>
  <si>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</si>
  <si>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</si>
  <si>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</si>
  <si>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</si>
  <si>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</si>
  <si>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</si>
  <si>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</si>
  <si>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</si>
  <si>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</si>
  <si>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</si>
  <si>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</si>
  <si>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</si>
  <si>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</si>
  <si>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</si>
  <si>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</si>
  <si>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</si>
  <si>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</si>
  <si>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</si>
  <si>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</si>
  <si>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</si>
  <si>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</si>
  <si>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</si>
  <si>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</si>
  <si>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</si>
  <si>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</si>
  <si>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</si>
  <si>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</si>
  <si>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</si>
  <si>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</si>
  <si>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</si>
  <si>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</si>
  <si>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</si>
  <si>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</si>
  <si>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</si>
  <si>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</si>
  <si>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</si>
  <si>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</si>
  <si>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</si>
  <si>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</si>
  <si>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</si>
  <si>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</si>
  <si>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</si>
  <si>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</si>
  <si>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</si>
  <si>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</si>
  <si>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</si>
  <si>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</si>
  <si>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</si>
  <si>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</si>
  <si>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</si>
  <si>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</si>
  <si>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</si>
  <si>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</si>
  <si>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</si>
  <si>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</si>
  <si>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</si>
  <si>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</si>
  <si>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</si>
  <si>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</si>
  <si>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</si>
  <si>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</si>
  <si>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</si>
  <si>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</si>
  <si>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</si>
  <si>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</si>
  <si>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</si>
  <si>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</si>
  <si>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</si>
  <si>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</si>
  <si>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</si>
  <si>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</si>
  <si>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</si>
  <si>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</si>
  <si>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</si>
  <si>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</si>
  <si>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</si>
  <si>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</si>
  <si>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</si>
  <si>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</si>
  <si>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</si>
  <si>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</si>
  <si>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</si>
  <si>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</si>
  <si>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</si>
  <si>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</si>
  <si>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</si>
  <si>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</si>
  <si>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</si>
  <si>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</si>
  <si>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</si>
  <si>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</si>
  <si>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</si>
  <si>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</si>
  <si>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</si>
  <si>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</si>
  <si>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</si>
  <si>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</si>
  <si>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</si>
  <si>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</si>
  <si>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</si>
  <si>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</si>
  <si>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</si>
  <si>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</si>
  <si>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</si>
  <si>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</si>
  <si>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</si>
  <si>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</si>
  <si>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</si>
  <si>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</si>
  <si>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</si>
  <si>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</si>
  <si>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</si>
  <si>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</si>
  <si>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</si>
  <si>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</si>
  <si>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</si>
  <si>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</si>
  <si>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</si>
  <si>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</si>
  <si>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</si>
  <si>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</si>
  <si>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</si>
  <si>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</si>
  <si>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</si>
  <si>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</si>
  <si>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</si>
  <si>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</si>
  <si>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</si>
  <si>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</si>
  <si>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</si>
  <si>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</si>
  <si>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</si>
  <si>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</si>
  <si>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</si>
  <si>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</si>
  <si>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</si>
  <si>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</si>
  <si>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</si>
  <si>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</si>
  <si>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</si>
  <si>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</si>
  <si>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</si>
  <si>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</si>
  <si>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</si>
  <si>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</si>
  <si>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</si>
  <si>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</si>
  <si>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</si>
  <si>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</si>
  <si>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</si>
  <si>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</si>
  <si>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</si>
  <si>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</si>
  <si>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</si>
  <si>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</si>
  <si>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</si>
  <si>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</si>
  <si>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</si>
  <si>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</si>
  <si>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</si>
  <si>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</si>
  <si>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</si>
  <si>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</si>
  <si>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</si>
  <si>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</si>
  <si>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</si>
  <si>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</si>
  <si>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</si>
  <si>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</si>
  <si>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</si>
  <si>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</si>
  <si>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</si>
  <si>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</si>
  <si>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</si>
  <si>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</si>
  <si>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</si>
  <si>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</si>
  <si>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</si>
  <si>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</si>
  <si>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</si>
  <si>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</si>
  <si>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</si>
  <si>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</si>
  <si>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</si>
  <si>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</si>
  <si>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</si>
  <si>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</si>
  <si>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</si>
  <si>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</si>
  <si>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</si>
  <si>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</si>
  <si>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</si>
  <si>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</si>
  <si>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</si>
  <si>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</si>
  <si>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</si>
  <si>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</si>
  <si>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</si>
  <si>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</si>
  <si>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</si>
  <si>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</si>
  <si>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</si>
  <si>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</si>
  <si>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</si>
  <si>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</si>
  <si>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</si>
  <si>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</si>
  <si>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</si>
  <si>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</si>
  <si>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</si>
  <si>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</si>
  <si>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</si>
  <si>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</si>
  <si>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</si>
  <si>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</si>
  <si>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</si>
  <si>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</si>
  <si>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</si>
  <si>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</si>
  <si>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</si>
  <si>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</si>
  <si>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</si>
  <si>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</si>
  <si>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</si>
  <si>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</si>
  <si>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</si>
  <si>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</si>
  <si>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</si>
  <si>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</si>
  <si>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</si>
  <si>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</si>
  <si>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</si>
  <si>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</si>
  <si>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</si>
  <si>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</si>
  <si>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</si>
  <si>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</si>
  <si>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</si>
  <si>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</si>
  <si>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</si>
  <si>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</si>
  <si>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</si>
  <si>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</si>
  <si>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</si>
  <si>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</si>
  <si>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</si>
  <si>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</si>
  <si>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</si>
  <si>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</si>
  <si>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</si>
  <si>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</si>
  <si>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</si>
  <si>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</si>
  <si>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</si>
  <si>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</si>
  <si>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</si>
  <si>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</si>
  <si>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</si>
  <si>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</si>
  <si>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</si>
  <si>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</si>
  <si>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</si>
  <si>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</si>
  <si>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</si>
  <si>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</si>
  <si>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</si>
  <si>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</si>
  <si>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</si>
  <si>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</si>
  <si>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</si>
  <si>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</si>
  <si>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</si>
  <si>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</si>
  <si>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</si>
  <si>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</si>
  <si>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</si>
  <si>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</si>
  <si>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</si>
  <si>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</si>
  <si>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</si>
  <si>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</si>
  <si>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</si>
  <si>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</si>
  <si>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</si>
  <si>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</si>
  <si>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</si>
  <si>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</si>
  <si>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</si>
  <si>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</si>
  <si>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</si>
  <si>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</si>
  <si>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</si>
  <si>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</si>
  <si>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</si>
  <si>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</si>
  <si>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</si>
  <si>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</si>
  <si>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</si>
  <si>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</si>
  <si>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</si>
  <si>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</si>
  <si>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</si>
  <si>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</si>
  <si>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</si>
  <si>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</si>
  <si>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</si>
  <si>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</si>
  <si>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</si>
  <si>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</si>
  <si>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</si>
  <si>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</si>
  <si>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</si>
  <si>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</si>
  <si>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</si>
  <si>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</si>
  <si>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</si>
  <si>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</si>
  <si>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</si>
  <si>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</si>
  <si>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</si>
  <si>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</si>
  <si>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</si>
  <si>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</si>
  <si>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</si>
  <si>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</si>
  <si>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</si>
  <si>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</si>
  <si>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</si>
  <si>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</si>
  <si>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</si>
  <si>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</si>
  <si>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</si>
  <si>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</si>
  <si>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</si>
  <si>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</si>
  <si>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</si>
  <si>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</si>
  <si>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</si>
  <si>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</si>
  <si>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</si>
  <si>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</si>
  <si>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</si>
  <si>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</si>
  <si>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</si>
  <si>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</si>
  <si>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</si>
  <si>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</si>
  <si>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</si>
  <si>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</si>
  <si>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</si>
  <si>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</si>
  <si>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</si>
  <si>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</si>
  <si>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</si>
  <si>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</si>
  <si>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</si>
  <si>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</si>
  <si>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</si>
  <si>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</si>
  <si>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</si>
  <si>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</si>
  <si>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</si>
  <si>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</si>
  <si>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</si>
  <si>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</si>
  <si>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</si>
  <si>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</si>
  <si>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</si>
  <si>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</si>
  <si>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</si>
  <si>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</si>
  <si>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</si>
  <si>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</si>
  <si>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</si>
  <si>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</si>
  <si>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</si>
  <si>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</si>
  <si>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</si>
  <si>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</si>
  <si>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</si>
  <si>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</si>
  <si>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</si>
  <si>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</si>
  <si>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</si>
  <si>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</si>
  <si>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</si>
  <si>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</si>
  <si>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</si>
  <si>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</si>
  <si>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</si>
  <si>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</si>
  <si>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</si>
  <si>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</si>
  <si>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</si>
  <si>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</si>
  <si>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</si>
  <si>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</si>
  <si>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</si>
  <si>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</si>
  <si>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</si>
  <si>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</si>
  <si>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</si>
  <si>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</si>
  <si>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</si>
  <si>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</si>
  <si>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</si>
  <si>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</si>
  <si>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</si>
  <si>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</si>
  <si>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</si>
  <si>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</si>
  <si>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</si>
  <si>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</si>
  <si>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</si>
  <si>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</si>
  <si>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</si>
  <si>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</si>
  <si>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</si>
  <si>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</si>
  <si>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</si>
  <si>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</si>
  <si>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</si>
  <si>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</si>
  <si>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</si>
  <si>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</si>
  <si>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</si>
  <si>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</si>
  <si>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</si>
  <si>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</si>
  <si>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</si>
  <si>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</si>
  <si>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</si>
  <si>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</si>
  <si>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</si>
  <si>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</si>
  <si>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</si>
  <si>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</si>
  <si>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</si>
  <si>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</si>
  <si>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</si>
  <si>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</si>
  <si>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</si>
  <si>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</si>
  <si>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</si>
  <si>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</si>
  <si>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</si>
  <si>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</si>
  <si>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</si>
  <si>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</si>
  <si>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</si>
  <si>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</si>
  <si>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</si>
  <si>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</si>
  <si>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</si>
  <si>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</si>
  <si>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</si>
  <si>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</si>
  <si>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</si>
  <si>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</si>
  <si>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</si>
  <si>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</si>
  <si>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</si>
  <si>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</si>
  <si>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</si>
  <si>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</si>
  <si>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</si>
  <si>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</si>
  <si>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</si>
  <si>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</si>
  <si>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</si>
  <si>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</si>
  <si>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</si>
  <si>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</si>
  <si>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</si>
  <si>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</si>
  <si>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</si>
  <si>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</si>
  <si>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</si>
  <si>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</si>
  <si>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</si>
  <si>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</si>
  <si>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</si>
  <si>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</si>
  <si>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</si>
  <si>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</si>
  <si>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</si>
  <si>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</si>
  <si>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</si>
  <si>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</si>
  <si>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</si>
  <si>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</si>
  <si>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</si>
  <si>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</si>
  <si>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</si>
  <si>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</si>
  <si>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</si>
  <si>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</si>
  <si>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</si>
  <si>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</si>
  <si>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</si>
  <si>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</si>
  <si>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</si>
  <si>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</si>
  <si>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</si>
  <si>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</si>
  <si>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</si>
  <si>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</si>
  <si>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</si>
  <si>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</si>
  <si>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</si>
  <si>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</si>
  <si>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</si>
  <si>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</si>
  <si>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</si>
  <si>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</si>
  <si>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</si>
  <si>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</si>
  <si>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</si>
  <si>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</si>
  <si>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</si>
  <si>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</si>
  <si>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</si>
  <si>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</si>
  <si>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</si>
  <si>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</si>
  <si>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</si>
  <si>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</si>
  <si>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</si>
  <si>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</si>
  <si>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</si>
  <si>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</si>
  <si>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</si>
  <si>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</si>
  <si>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</si>
  <si>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</si>
  <si>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</si>
  <si>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</si>
  <si>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</si>
  <si>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</si>
  <si>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</si>
  <si>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</si>
  <si>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</si>
  <si>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</si>
  <si>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</si>
  <si>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</si>
  <si>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</si>
  <si>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</si>
  <si>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</si>
  <si>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</si>
  <si>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</si>
  <si>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</si>
  <si>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</si>
  <si>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</si>
  <si>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</si>
  <si>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</si>
  <si>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</si>
  <si>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</si>
  <si>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</si>
  <si>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</si>
  <si>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</si>
  <si>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</si>
  <si>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</si>
  <si>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</si>
  <si>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</si>
  <si>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</si>
  <si>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</si>
  <si>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</si>
  <si>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</si>
  <si>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</si>
  <si>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</si>
  <si>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</si>
  <si>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</si>
  <si>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</si>
  <si>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</si>
  <si>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</si>
  <si>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</si>
  <si>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</si>
  <si>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</si>
  <si>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</si>
  <si>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</si>
  <si>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</si>
  <si>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</si>
  <si>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</si>
  <si>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</si>
  <si>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</si>
  <si>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</si>
  <si>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</si>
  <si>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</si>
  <si>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</si>
  <si>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</si>
  <si>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</si>
  <si>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</si>
  <si>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</si>
  <si>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</si>
  <si>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</si>
  <si>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</si>
  <si>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</si>
  <si>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</si>
  <si>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</si>
  <si>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</si>
  <si>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</si>
  <si>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</si>
  <si>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</si>
  <si>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</si>
  <si>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</si>
  <si>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</si>
  <si>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</si>
  <si>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</si>
  <si>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</si>
  <si>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</si>
  <si>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</si>
  <si>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</si>
  <si>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</si>
  <si>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</si>
  <si>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</si>
  <si>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</si>
  <si>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</si>
  <si>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</si>
  <si>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</si>
  <si>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</si>
  <si>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</si>
  <si>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</si>
  <si>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</si>
  <si>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</si>
  <si>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</si>
  <si>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</si>
  <si>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</si>
  <si>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</si>
  <si>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</si>
  <si>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</si>
  <si>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</si>
  <si>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</si>
  <si>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</si>
  <si>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</si>
  <si>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</si>
  <si>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</si>
  <si>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</si>
  <si>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</si>
  <si>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</si>
  <si>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</si>
  <si>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</si>
  <si>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</si>
  <si>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</si>
  <si>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</si>
  <si>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</si>
  <si>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</si>
  <si>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</si>
  <si>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</si>
  <si>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</si>
  <si>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</si>
  <si>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</si>
  <si>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</si>
  <si>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</si>
  <si>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</si>
  <si>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</si>
  <si>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</si>
  <si>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</si>
  <si>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</si>
  <si>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</si>
  <si>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</si>
  <si>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</si>
  <si>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</si>
  <si>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</si>
  <si>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</si>
  <si>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</si>
  <si>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</si>
  <si>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</si>
  <si>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</si>
  <si>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</si>
  <si>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</si>
  <si>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</si>
  <si>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</si>
  <si>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</si>
  <si>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</si>
  <si>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</si>
  <si>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</si>
  <si>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</si>
  <si>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</si>
  <si>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</si>
  <si>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</si>
  <si>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</si>
  <si>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</si>
  <si>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</si>
  <si>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</si>
  <si>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</si>
  <si>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</si>
  <si>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</si>
  <si>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</si>
  <si>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</si>
  <si>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</si>
  <si>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</si>
  <si>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</si>
  <si>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</si>
  <si>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</si>
  <si>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</si>
  <si>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</si>
  <si>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</si>
  <si>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</si>
  <si>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</si>
  <si>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</si>
  <si>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</si>
  <si>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</si>
  <si>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</si>
  <si>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</si>
  <si>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</si>
  <si>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</si>
  <si>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</si>
  <si>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</si>
  <si>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</si>
  <si>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</si>
  <si>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</si>
  <si>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</si>
  <si>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</si>
  <si>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</si>
  <si>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</si>
  <si>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</si>
  <si>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</si>
  <si>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</si>
  <si>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</si>
  <si>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</si>
  <si>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</si>
  <si>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</si>
  <si>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</si>
  <si>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</si>
  <si>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</si>
  <si>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</si>
  <si>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</si>
  <si>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</si>
  <si>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</si>
  <si>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</si>
  <si>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</si>
  <si>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</si>
  <si>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</si>
  <si>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</si>
  <si>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</si>
  <si>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</si>
  <si>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</si>
  <si>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</si>
  <si>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</si>
  <si>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</si>
  <si>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</si>
  <si>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</si>
  <si>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</si>
  <si>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</si>
  <si>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</si>
  <si>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</si>
  <si>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</si>
  <si>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</si>
  <si>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</si>
  <si>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</si>
  <si>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</si>
  <si>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</si>
  <si>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</si>
  <si>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</si>
  <si>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</si>
  <si>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</si>
  <si>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</si>
  <si>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</si>
  <si>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</si>
  <si>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</si>
  <si>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</si>
  <si>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</si>
  <si>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</si>
  <si>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</si>
  <si>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</si>
  <si>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</si>
  <si>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</si>
  <si>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</si>
  <si>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</si>
  <si>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</si>
  <si>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</si>
  <si>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</si>
  <si>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</si>
  <si>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</si>
  <si>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</si>
  <si>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</si>
  <si>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</si>
  <si>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</si>
  <si>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</si>
  <si>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</si>
  <si>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</si>
  <si>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</si>
  <si>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</si>
  <si>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</si>
  <si>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</si>
  <si>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</si>
  <si>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</si>
  <si>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</si>
  <si>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</si>
  <si>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</si>
  <si>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</si>
  <si>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</si>
  <si>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</si>
  <si>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</si>
  <si>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</si>
  <si>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</si>
  <si>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</si>
  <si>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</si>
  <si>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</si>
  <si>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</si>
  <si>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</si>
  <si>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</si>
  <si>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</si>
  <si>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</si>
  <si>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</si>
  <si>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</si>
  <si>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</si>
  <si>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</si>
  <si>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</si>
  <si>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</si>
  <si>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</si>
  <si>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</si>
  <si>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</si>
  <si>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</si>
  <si>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</si>
  <si>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</si>
  <si>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</si>
  <si>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</si>
  <si>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</si>
  <si>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</si>
  <si>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</si>
  <si>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</si>
  <si>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</si>
  <si>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</si>
  <si>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</si>
  <si>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</si>
  <si>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</si>
  <si>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</si>
  <si>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</si>
  <si>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</si>
  <si>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</si>
  <si>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</si>
  <si>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</si>
  <si>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</si>
  <si>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</si>
  <si>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</si>
  <si>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</si>
  <si>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</si>
  <si>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</si>
  <si>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</si>
  <si>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</si>
  <si>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</si>
  <si>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</si>
  <si>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</si>
  <si>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</si>
  <si>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</si>
  <si>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</si>
  <si>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</si>
  <si>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</si>
  <si>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</si>
  <si>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</si>
  <si>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</si>
  <si>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</si>
  <si>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</si>
  <si>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</si>
  <si>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</si>
  <si>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</si>
  <si>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</si>
  <si>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</si>
  <si>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</si>
  <si>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</si>
  <si>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</si>
  <si>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</si>
  <si>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</si>
  <si>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</si>
  <si>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</si>
  <si>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</si>
  <si>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</si>
  <si>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</si>
  <si>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</si>
  <si>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</si>
  <si>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</si>
  <si>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</si>
  <si>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</si>
  <si>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</si>
  <si>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</si>
  <si>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</si>
  <si>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</si>
  <si>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</si>
  <si>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</si>
  <si>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</si>
  <si>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</si>
  <si>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</si>
  <si>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</si>
  <si>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</si>
  <si>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</si>
  <si>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</si>
  <si>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</si>
  <si>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</si>
  <si>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</si>
  <si>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</si>
  <si>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</si>
  <si>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</si>
  <si>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</si>
  <si>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</si>
  <si>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</si>
  <si>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</si>
  <si>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</si>
  <si>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</si>
  <si>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</si>
  <si>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</si>
  <si>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</si>
  <si>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</si>
  <si>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</si>
  <si>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</si>
  <si>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</si>
  <si>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</si>
  <si>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</si>
  <si>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</si>
  <si>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</si>
  <si>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</si>
  <si>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</si>
  <si>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</si>
  <si>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</si>
  <si>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</si>
  <si>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</si>
  <si>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</si>
  <si>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</si>
  <si>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</si>
  <si>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</si>
  <si>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</si>
  <si>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</si>
  <si>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</si>
  <si>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</si>
  <si>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</si>
  <si>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</si>
  <si>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</si>
  <si>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</si>
  <si>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</si>
  <si>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</si>
  <si>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</si>
  <si>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</si>
  <si>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</si>
  <si>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</si>
  <si>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</si>
  <si>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</si>
  <si>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</si>
  <si>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</si>
  <si>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</si>
  <si>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</si>
  <si>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</si>
  <si>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</si>
  <si>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</si>
  <si>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</si>
  <si>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</si>
  <si>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</si>
  <si>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</si>
  <si>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</si>
  <si>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</si>
  <si>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</si>
  <si>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</si>
  <si>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</si>
  <si>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</si>
  <si>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</si>
  <si>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</si>
  <si>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</si>
  <si>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</si>
  <si>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</si>
  <si>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</si>
  <si>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</si>
  <si>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</si>
  <si>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</si>
  <si>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</si>
  <si>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</si>
  <si>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</si>
  <si>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</si>
  <si>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</si>
  <si>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</si>
  <si>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</si>
  <si>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</si>
  <si>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</si>
  <si>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</si>
  <si>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</si>
  <si>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</si>
  <si>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</si>
  <si>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</si>
  <si>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</si>
  <si>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</si>
  <si>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</si>
  <si>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</si>
  <si>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</si>
  <si>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</si>
  <si>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</si>
  <si>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</si>
  <si>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</si>
  <si>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</si>
  <si>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</si>
  <si>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</si>
  <si>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</si>
  <si>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</si>
  <si>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</si>
  <si>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</si>
  <si>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</si>
  <si>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</si>
  <si>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</si>
  <si>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</si>
  <si>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</si>
  <si>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</si>
  <si>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</si>
  <si>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</si>
  <si>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</si>
  <si>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</si>
  <si>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</si>
  <si>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</si>
  <si>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</si>
  <si>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</si>
  <si>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</si>
  <si>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</si>
  <si>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</si>
  <si>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</si>
  <si>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</si>
  <si>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</si>
  <si>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</si>
  <si>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</si>
  <si>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</si>
  <si>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</si>
  <si>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</si>
  <si>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</si>
  <si>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</si>
  <si>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</si>
  <si>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</si>
  <si>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</si>
  <si>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</si>
  <si>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</si>
  <si>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</si>
  <si>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</si>
  <si>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</si>
  <si>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</si>
  <si>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</si>
  <si>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</si>
  <si>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</si>
  <si>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</si>
  <si>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</si>
  <si>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</si>
  <si>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</si>
  <si>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</si>
  <si>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</si>
  <si>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</si>
  <si>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</si>
  <si>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</si>
  <si>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</si>
  <si>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</si>
  <si>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</si>
  <si>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</si>
  <si>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</si>
  <si>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</si>
  <si>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</si>
  <si>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</si>
  <si>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</si>
  <si>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</si>
  <si>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</si>
  <si>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</si>
  <si>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</si>
  <si>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</si>
  <si>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</si>
  <si>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</si>
  <si>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</si>
  <si>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</si>
  <si>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</si>
  <si>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</si>
  <si>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</si>
  <si>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</si>
  <si>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</si>
  <si>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</si>
  <si>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</si>
  <si>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</si>
  <si>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</si>
  <si>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</si>
  <si>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</si>
  <si>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</si>
  <si>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</si>
  <si>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</si>
  <si>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</si>
  <si>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</si>
  <si>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</si>
  <si>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</si>
  <si>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</si>
  <si>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</si>
  <si>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</si>
  <si>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</si>
  <si>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</si>
  <si>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</si>
  <si>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</si>
  <si>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</si>
  <si>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</si>
  <si>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</si>
  <si>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</si>
  <si>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</si>
  <si>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</si>
  <si>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</si>
  <si>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</si>
  <si>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</si>
  <si>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</si>
  <si>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</si>
  <si>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</si>
  <si>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</si>
  <si>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</si>
  <si>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</si>
  <si>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</si>
  <si>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</si>
  <si>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</si>
  <si>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</si>
  <si>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</si>
  <si>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</si>
  <si>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</si>
  <si>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</si>
  <si>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</si>
  <si>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</si>
  <si>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</si>
  <si>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</si>
  <si>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</si>
  <si>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</si>
  <si>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</si>
  <si>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</si>
  <si>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</si>
  <si>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</si>
  <si>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</si>
  <si>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</si>
  <si>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</si>
  <si>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</si>
  <si>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</si>
  <si>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</si>
  <si>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</si>
  <si>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</si>
  <si>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</si>
  <si>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</si>
  <si>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</si>
  <si>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</si>
  <si>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</si>
  <si>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</si>
  <si>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</si>
  <si>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</si>
  <si>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</si>
  <si>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</si>
  <si>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</si>
  <si>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</si>
  <si>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</si>
  <si>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</si>
  <si>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</si>
  <si>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</si>
  <si>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</si>
  <si>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</si>
  <si>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</si>
  <si>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</si>
  <si>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</si>
  <si>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</si>
  <si>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</si>
  <si>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</si>
  <si>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</si>
  <si>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</si>
  <si>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</si>
  <si>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</si>
  <si>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</si>
  <si>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</si>
  <si>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</si>
  <si>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</si>
  <si>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</si>
  <si>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</si>
  <si>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</si>
  <si>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</si>
  <si>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</si>
  <si>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</si>
  <si>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</si>
  <si>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</si>
  <si>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</si>
  <si>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</si>
  <si>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</si>
  <si>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</si>
  <si>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</si>
  <si>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</si>
  <si>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</si>
  <si>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</si>
  <si>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</si>
  <si>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</si>
  <si>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</si>
  <si>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</si>
  <si>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</si>
  <si>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</si>
  <si>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</si>
  <si>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</si>
  <si>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</si>
  <si>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</si>
  <si>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</si>
  <si>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</si>
  <si>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</si>
  <si>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</si>
  <si>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</si>
  <si>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</si>
  <si>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</si>
  <si>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</si>
  <si>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</si>
  <si>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</si>
  <si>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</si>
  <si>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</si>
  <si>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</si>
  <si>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</si>
  <si>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</si>
  <si>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</si>
  <si>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</si>
  <si>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</si>
  <si>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</si>
  <si>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</si>
  <si>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</si>
  <si>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</si>
  <si>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</si>
  <si>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</si>
  <si>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</si>
  <si>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</si>
  <si>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</si>
  <si>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</si>
  <si>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</si>
  <si>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</si>
  <si>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</si>
  <si>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</si>
  <si>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</si>
  <si>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</si>
  <si>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</si>
  <si>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</si>
  <si>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</si>
  <si>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</si>
  <si>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</si>
  <si>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</si>
  <si>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</si>
  <si>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</si>
  <si>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</si>
  <si>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</si>
  <si>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</si>
  <si>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</si>
  <si>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</si>
  <si>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</si>
  <si>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</si>
  <si>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</si>
  <si>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</si>
  <si>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</si>
  <si>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</si>
  <si>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</si>
  <si>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</si>
  <si>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</si>
  <si>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</si>
  <si>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</si>
  <si>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</si>
  <si>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</si>
  <si>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</si>
  <si>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</si>
  <si>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</si>
  <si>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</si>
  <si>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</si>
  <si>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</si>
  <si>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</si>
  <si>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</si>
  <si>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</si>
  <si>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</si>
  <si>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</si>
  <si>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</si>
  <si>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</si>
  <si>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</si>
  <si>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</si>
  <si>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</si>
  <si>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</si>
  <si>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</si>
  <si>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</si>
  <si>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</si>
  <si>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</si>
  <si>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</si>
  <si>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</si>
  <si>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</si>
  <si>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</si>
  <si>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</si>
  <si>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</si>
  <si>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</si>
  <si>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</si>
  <si>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</si>
  <si>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</si>
  <si>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</si>
  <si>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</si>
  <si>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</si>
  <si>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</si>
  <si>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</si>
  <si>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</si>
  <si>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</si>
  <si>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</si>
  <si>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</si>
  <si>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</si>
  <si>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</si>
  <si>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</si>
  <si>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</si>
  <si>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</si>
  <si>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</si>
  <si>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</si>
  <si>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</si>
  <si>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</si>
  <si>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</si>
  <si>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</si>
  <si>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</si>
  <si>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</si>
  <si>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</si>
  <si>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</si>
  <si>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</si>
  <si>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</si>
  <si>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</si>
  <si>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</si>
  <si>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</si>
  <si>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</si>
  <si>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</si>
  <si>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</si>
  <si>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</si>
  <si>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</si>
  <si>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</si>
  <si>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</si>
  <si>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</si>
  <si>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</si>
  <si>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</si>
  <si>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</si>
  <si>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</si>
  <si>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</si>
  <si>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</si>
  <si>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</si>
  <si>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</si>
  <si>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</si>
  <si>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</si>
  <si>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</si>
  <si>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</si>
  <si>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</si>
  <si>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</si>
  <si>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</si>
  <si>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</si>
  <si>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</si>
  <si>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</si>
  <si>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</si>
  <si>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</si>
  <si>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</si>
  <si>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</si>
  <si>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</si>
  <si>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</si>
  <si>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</si>
  <si>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</si>
  <si>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</si>
  <si>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</si>
  <si>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</si>
  <si>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</si>
  <si>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</si>
  <si>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</si>
  <si>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</si>
  <si>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</si>
  <si>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</si>
  <si>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</si>
  <si>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</si>
  <si>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</si>
  <si>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</si>
  <si>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</si>
  <si>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</si>
  <si>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</si>
  <si>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</si>
  <si>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</si>
  <si>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</si>
  <si>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</si>
  <si>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</si>
  <si>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</si>
  <si>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</si>
  <si>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</si>
  <si>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</si>
  <si>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</si>
  <si>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</si>
  <si>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</si>
  <si>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</si>
  <si>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</si>
  <si>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</si>
  <si>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</si>
  <si>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</si>
  <si>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</si>
  <si>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</si>
  <si>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</si>
  <si>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</si>
  <si>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</si>
  <si>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</si>
  <si>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</si>
  <si>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</si>
  <si>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</si>
  <si>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</si>
  <si>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</si>
  <si>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</si>
  <si>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</si>
  <si>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</si>
  <si>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</si>
  <si>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</si>
  <si>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</si>
  <si>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</si>
  <si>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</si>
  <si>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</si>
  <si>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</si>
  <si>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</si>
  <si>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</si>
  <si>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</si>
  <si>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</si>
  <si>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</si>
  <si>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</si>
  <si>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</si>
  <si>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</si>
  <si>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</si>
  <si>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</si>
  <si>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</si>
  <si>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</si>
  <si>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</si>
  <si>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</si>
  <si>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</si>
  <si>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</si>
  <si>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</si>
  <si>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</si>
  <si>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</si>
  <si>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</si>
  <si>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</si>
  <si>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</si>
  <si>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</si>
  <si>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</si>
  <si>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</si>
  <si>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</si>
  <si>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</si>
  <si>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</si>
  <si>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</si>
  <si>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</si>
  <si>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</si>
  <si>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</si>
  <si>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</si>
  <si>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</si>
  <si>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</si>
  <si>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</si>
  <si>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</si>
  <si>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</si>
  <si>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</si>
  <si>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</si>
  <si>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</si>
  <si>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</si>
  <si>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</si>
  <si>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</si>
  <si>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</si>
  <si>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</si>
  <si>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</si>
  <si>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</si>
  <si>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</si>
  <si>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</si>
  <si>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</si>
  <si>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</si>
  <si>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</si>
  <si>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</si>
  <si>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</si>
  <si>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</si>
  <si>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</si>
  <si>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</si>
  <si>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</si>
  <si>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</si>
  <si>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</si>
  <si>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</si>
  <si>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</si>
  <si>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</si>
  <si>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</si>
  <si>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</si>
  <si>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</si>
  <si>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</si>
  <si>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</si>
  <si>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</si>
  <si>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</si>
  <si>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</si>
  <si>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</si>
  <si>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</si>
  <si>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</si>
  <si>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</si>
  <si>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</si>
  <si>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</si>
  <si>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</si>
  <si>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</si>
  <si>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</si>
  <si>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</si>
  <si>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</si>
  <si>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</si>
  <si>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</si>
  <si>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</si>
  <si>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</si>
  <si>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</si>
  <si>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</si>
  <si>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</si>
  <si>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</si>
  <si>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</si>
  <si>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</si>
  <si>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</si>
  <si>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</si>
  <si>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</si>
  <si>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</si>
  <si>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</si>
  <si>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</si>
  <si>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</si>
  <si>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</si>
  <si>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</si>
  <si>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</si>
  <si>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</si>
  <si>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</si>
  <si>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</si>
  <si>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</si>
  <si>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</si>
  <si>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</si>
  <si>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</si>
  <si>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</si>
  <si>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</si>
  <si>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</si>
  <si>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</si>
  <si>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</si>
  <si>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</si>
  <si>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</si>
  <si>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</si>
  <si>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</si>
  <si>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</si>
  <si>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</si>
  <si>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</si>
  <si>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</si>
  <si>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</si>
  <si>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</si>
  <si>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</si>
  <si>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</si>
  <si>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</si>
  <si>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</si>
  <si>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</si>
  <si>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</si>
  <si>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</si>
  <si>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</si>
  <si>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</si>
  <si>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</si>
  <si>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</si>
  <si>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</si>
  <si>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</si>
  <si>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</si>
  <si>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</si>
  <si>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</si>
  <si>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</si>
  <si>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</si>
  <si>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</si>
  <si>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</si>
  <si>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</si>
  <si>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</si>
  <si>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</si>
  <si>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</si>
  <si>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</si>
  <si>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</si>
  <si>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</si>
  <si>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</si>
  <si>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</si>
  <si>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</si>
  <si>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</si>
  <si>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</si>
  <si>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</si>
  <si>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</si>
  <si>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</si>
  <si>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</si>
  <si>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</si>
  <si>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</si>
  <si>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</si>
  <si>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</si>
  <si>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</si>
  <si>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</si>
  <si>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</si>
  <si>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</si>
  <si>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</si>
  <si>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</si>
  <si>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</si>
  <si>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</si>
  <si>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</si>
  <si>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</si>
  <si>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</si>
  <si>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</si>
  <si>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</si>
  <si>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</si>
  <si>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</si>
  <si>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</si>
  <si>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</si>
  <si>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</si>
  <si>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</si>
  <si>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</si>
  <si>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</si>
  <si>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</si>
  <si>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</si>
  <si>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</si>
  <si>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</si>
  <si>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</si>
  <si>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</si>
  <si>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</si>
  <si>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</si>
  <si>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</si>
  <si>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</si>
  <si>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</si>
  <si>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</si>
  <si>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</si>
  <si>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</si>
  <si>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</si>
  <si>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</si>
  <si>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</si>
  <si>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</si>
  <si>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</si>
  <si>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</si>
  <si>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</si>
  <si>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</si>
  <si>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</si>
  <si>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</si>
  <si>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</si>
  <si>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</si>
  <si>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</si>
  <si>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</si>
  <si>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</si>
  <si>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</si>
  <si>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</si>
  <si>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</si>
  <si>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</si>
  <si>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</si>
  <si>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</si>
  <si>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</si>
  <si>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</si>
  <si>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</si>
  <si>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</si>
  <si>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</si>
  <si>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</si>
  <si>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</si>
  <si>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</si>
  <si>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</si>
  <si>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</si>
  <si>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</si>
  <si>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</si>
  <si>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</si>
  <si>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</si>
  <si>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</si>
  <si>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</si>
  <si>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</si>
  <si>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</si>
  <si>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</si>
  <si>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</si>
  <si>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</si>
  <si>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</si>
  <si>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</si>
  <si>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</si>
  <si>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</si>
  <si>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</si>
  <si>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</si>
  <si>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</si>
  <si>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</si>
  <si>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</si>
  <si>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</si>
  <si>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</si>
  <si>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</si>
  <si>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</si>
  <si>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</si>
  <si>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</si>
  <si>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</si>
  <si>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</si>
  <si>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</si>
  <si>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</si>
  <si>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</si>
  <si>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</si>
  <si>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</si>
  <si>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</si>
  <si>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</si>
  <si>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</si>
  <si>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</si>
  <si>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</si>
  <si>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</si>
  <si>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</si>
  <si>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</si>
  <si>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</si>
  <si>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</si>
  <si>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</si>
  <si>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</si>
  <si>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</si>
  <si>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</si>
  <si>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</si>
  <si>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</si>
  <si>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</si>
  <si>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</si>
  <si>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</si>
  <si>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</si>
  <si>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</si>
  <si>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</si>
  <si>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</si>
  <si>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</si>
  <si>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</si>
  <si>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</si>
  <si>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</si>
  <si>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</si>
  <si>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</si>
  <si>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</si>
  <si>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</si>
  <si>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</si>
  <si>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</si>
  <si>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</si>
  <si>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</si>
  <si>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</si>
  <si>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</si>
  <si>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</si>
  <si>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</si>
  <si>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</si>
  <si>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</si>
  <si>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</si>
  <si>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</si>
  <si>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</si>
  <si>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</si>
  <si>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</si>
  <si>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</si>
  <si>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</si>
  <si>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</si>
  <si>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</si>
  <si>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</si>
  <si>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</si>
  <si>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</si>
  <si>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</si>
  <si>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</si>
  <si>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</si>
  <si>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</si>
  <si>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</si>
  <si>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</si>
  <si>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</si>
  <si>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</si>
  <si>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</si>
  <si>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</si>
  <si>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</si>
  <si>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</si>
  <si>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</si>
  <si>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</si>
  <si>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</si>
  <si>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</si>
  <si>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</si>
  <si>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</si>
  <si>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</si>
  <si>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</si>
  <si>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</si>
  <si>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</si>
  <si>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</si>
  <si>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</si>
  <si>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</si>
  <si>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</si>
  <si>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</si>
  <si>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</si>
  <si>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</si>
  <si>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</si>
  <si>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</si>
  <si>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</si>
  <si>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</si>
  <si>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</si>
  <si>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</si>
  <si>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</si>
  <si>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</si>
  <si>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</si>
  <si>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</si>
  <si>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</si>
  <si>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</si>
  <si>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</si>
  <si>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</si>
  <si>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</si>
  <si>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</si>
  <si>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</si>
  <si>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</si>
  <si>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</si>
  <si>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</si>
  <si>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</si>
  <si>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</si>
  <si>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</si>
  <si>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</si>
  <si>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</si>
  <si>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</si>
  <si>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</si>
  <si>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</si>
  <si>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</si>
  <si>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</si>
  <si>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</si>
  <si>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</si>
  <si>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</si>
  <si>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</si>
  <si>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</si>
  <si>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</si>
  <si>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</si>
  <si>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</si>
  <si>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</si>
  <si>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</si>
  <si>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</si>
  <si>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</si>
  <si>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</si>
  <si>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</si>
  <si>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</si>
  <si>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</si>
  <si>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</si>
  <si>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</si>
  <si>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</si>
  <si>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</si>
  <si>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</si>
  <si>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</si>
  <si>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</si>
  <si>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</si>
  <si>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</si>
  <si>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</si>
  <si>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</si>
  <si>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</si>
  <si>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</si>
  <si>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</si>
  <si>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</si>
  <si>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</si>
  <si>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</si>
  <si>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</si>
  <si>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</si>
  <si>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</si>
  <si>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</si>
  <si>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</si>
  <si>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</si>
  <si>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</si>
  <si>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</si>
  <si>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</si>
  <si>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</si>
  <si>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</si>
  <si>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</si>
  <si>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</si>
  <si>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</si>
  <si>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</si>
  <si>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</si>
  <si>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</si>
  <si>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</si>
  <si>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</si>
  <si>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</si>
  <si>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</si>
  <si>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</si>
  <si>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</si>
  <si>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</si>
  <si>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</si>
  <si>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</si>
  <si>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</si>
  <si>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</si>
  <si>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</si>
  <si>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</si>
  <si>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</si>
  <si>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</si>
  <si>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</si>
  <si>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</si>
  <si>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</si>
  <si>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</si>
  <si>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</si>
  <si>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</si>
  <si>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</si>
  <si>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</si>
  <si>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</si>
  <si>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</si>
  <si>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</si>
  <si>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</si>
  <si>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</si>
  <si>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</si>
  <si>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</si>
  <si>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</si>
  <si>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</si>
  <si>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</si>
  <si>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</si>
  <si>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</si>
  <si>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</si>
  <si>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</si>
  <si>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</si>
  <si>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</si>
  <si>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</si>
  <si>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</si>
  <si>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</si>
  <si>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</si>
  <si>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</si>
  <si>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</si>
  <si>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</si>
  <si>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</si>
  <si>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</si>
  <si>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</si>
  <si>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</si>
  <si>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</si>
  <si>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</si>
  <si>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</si>
  <si>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</si>
  <si>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</si>
  <si>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</si>
  <si>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</si>
  <si>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</si>
  <si>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</si>
  <si>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</si>
  <si>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</si>
  <si>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</si>
  <si>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</si>
  <si>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</si>
  <si>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</si>
  <si>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</si>
  <si>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</si>
  <si>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</si>
  <si>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</si>
  <si>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</si>
  <si>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</si>
  <si>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</si>
  <si>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</si>
  <si>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</si>
  <si>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</si>
  <si>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</si>
  <si>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</si>
  <si>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</si>
  <si>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</si>
  <si>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</si>
  <si>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</si>
  <si>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</si>
  <si>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</si>
  <si>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</si>
  <si>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</si>
  <si>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</si>
  <si>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</si>
  <si>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</si>
  <si>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</si>
  <si>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</si>
  <si>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</si>
  <si>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</si>
  <si>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</si>
  <si>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</si>
  <si>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</si>
  <si>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</si>
  <si>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</si>
  <si>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</si>
  <si>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</si>
  <si>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</si>
  <si>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</si>
  <si>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</si>
  <si>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</si>
  <si>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</si>
  <si>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</si>
  <si>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</si>
  <si>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</si>
  <si>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</si>
  <si>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</si>
  <si>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</si>
  <si>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</si>
  <si>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</si>
  <si>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</si>
  <si>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</si>
  <si>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</si>
  <si>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</si>
  <si>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</si>
  <si>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</si>
  <si>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</si>
  <si>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</si>
  <si>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</si>
  <si>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</si>
  <si>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</si>
  <si>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</si>
  <si>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</si>
  <si>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</si>
  <si>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</si>
  <si>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</si>
  <si>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</si>
  <si>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</si>
  <si>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</si>
  <si>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</si>
  <si>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</si>
  <si>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</si>
  <si>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</si>
  <si>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</si>
  <si>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</si>
  <si>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</si>
  <si>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</si>
  <si>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</si>
  <si>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</si>
  <si>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</si>
  <si>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</si>
  <si>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</si>
  <si>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</si>
  <si>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</si>
  <si>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</si>
  <si>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</si>
  <si>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</si>
  <si>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</si>
  <si>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</si>
  <si>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</si>
  <si>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</si>
  <si>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</si>
  <si>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</si>
  <si>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</si>
  <si>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</si>
  <si>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</si>
  <si>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</si>
  <si>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</si>
  <si>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</si>
  <si>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</si>
  <si>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</si>
  <si>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</si>
  <si>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</si>
  <si>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</si>
  <si>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</si>
  <si>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</si>
  <si>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</si>
  <si>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</si>
  <si>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</si>
  <si>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</si>
  <si>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</si>
  <si>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</si>
  <si>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</si>
  <si>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</si>
  <si>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</si>
  <si>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</si>
  <si>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</si>
  <si>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</si>
  <si>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</si>
  <si>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</si>
  <si>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</si>
  <si>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</si>
  <si>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</si>
  <si>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</si>
  <si>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</si>
  <si>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</si>
  <si>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</si>
  <si>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</si>
  <si>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</si>
  <si>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</si>
  <si>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</si>
  <si>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</si>
  <si>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</si>
  <si>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</si>
  <si>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</si>
  <si>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</si>
  <si>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</si>
  <si>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</si>
  <si>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</si>
  <si>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</si>
  <si>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</si>
  <si>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</si>
  <si>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</si>
  <si>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</si>
  <si>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</si>
  <si>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</si>
  <si>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</si>
  <si>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</si>
  <si>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</si>
  <si>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</si>
  <si>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</si>
  <si>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</si>
  <si>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</si>
  <si>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</si>
  <si>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</si>
  <si>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</si>
  <si>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</si>
  <si>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</si>
  <si>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</si>
  <si>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</si>
  <si>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</si>
  <si>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</si>
  <si>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</si>
  <si>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</si>
  <si>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</si>
  <si>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</si>
  <si>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</si>
  <si>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</si>
  <si>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</si>
  <si>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</si>
  <si>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</si>
  <si>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</si>
  <si>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</si>
  <si>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</si>
  <si>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</si>
  <si>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</si>
  <si>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</si>
  <si>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</si>
  <si>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</si>
  <si>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</si>
  <si>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</si>
  <si>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</si>
  <si>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</si>
  <si>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</si>
  <si>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</si>
  <si>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</si>
  <si>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</si>
  <si>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</si>
  <si>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</si>
  <si>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</si>
  <si>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</si>
  <si>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</si>
  <si>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</si>
  <si>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</si>
  <si>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</si>
  <si>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</si>
  <si>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</si>
  <si>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</si>
  <si>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</si>
  <si>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</si>
  <si>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</si>
  <si>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</si>
  <si>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</si>
  <si>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</si>
  <si>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</si>
  <si>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</si>
  <si>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</si>
  <si>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</si>
  <si>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</si>
  <si>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</si>
  <si>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</si>
  <si>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</si>
  <si>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</si>
  <si>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</si>
  <si>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</si>
  <si>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</si>
  <si>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</si>
  <si>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</si>
  <si>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</si>
  <si>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</si>
  <si>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</si>
  <si>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</si>
  <si>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</si>
  <si>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</si>
  <si>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</si>
  <si>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</si>
  <si>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</si>
  <si>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</si>
  <si>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</si>
  <si>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</si>
  <si>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</si>
  <si>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</si>
  <si>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</si>
  <si>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</si>
  <si>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</si>
  <si>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</si>
  <si>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</si>
  <si>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</si>
  <si>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</si>
  <si>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</si>
  <si>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</si>
  <si>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</si>
  <si>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</si>
  <si>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</si>
  <si>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</si>
  <si>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</si>
  <si>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</si>
  <si>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</si>
  <si>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</si>
  <si>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</si>
  <si>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</si>
  <si>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</si>
  <si>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</si>
  <si>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</si>
  <si>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</si>
  <si>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</si>
  <si>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</si>
  <si>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</si>
  <si>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</si>
  <si>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</si>
  <si>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</si>
  <si>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</si>
  <si>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</si>
  <si>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</si>
  <si>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</si>
  <si>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</si>
  <si>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</si>
  <si>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</si>
  <si>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</si>
  <si>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</si>
  <si>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</si>
  <si>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</si>
  <si>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</si>
  <si>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</si>
  <si>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</si>
  <si>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</si>
  <si>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</si>
  <si>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</si>
  <si>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</si>
  <si>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</si>
  <si>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</si>
  <si>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</si>
  <si>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</si>
  <si>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</si>
  <si>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</si>
  <si>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</si>
  <si>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</si>
  <si>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</si>
  <si>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</si>
  <si>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</si>
  <si>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</si>
  <si>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</si>
  <si>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</si>
  <si>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</si>
  <si>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</si>
  <si>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</si>
  <si>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</si>
  <si>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</si>
  <si>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</si>
  <si>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</si>
  <si>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</si>
  <si>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</si>
  <si>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</si>
  <si>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</si>
  <si>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</si>
  <si>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</si>
  <si>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</si>
  <si>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</si>
  <si>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</si>
  <si>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</si>
  <si>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</si>
  <si>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</si>
  <si>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</si>
  <si>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</si>
  <si>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</si>
  <si>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</si>
  <si>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</si>
  <si>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</si>
  <si>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</si>
  <si>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</si>
  <si>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</si>
  <si>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</si>
  <si>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</si>
  <si>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</si>
  <si>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</si>
  <si>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</si>
  <si>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</si>
  <si>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</si>
  <si>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</si>
  <si>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</si>
  <si>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</si>
  <si>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</si>
  <si>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</si>
  <si>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</si>
  <si>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</si>
  <si>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</si>
  <si>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</si>
  <si>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</si>
  <si>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</si>
  <si>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</si>
  <si>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</si>
  <si>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</si>
  <si>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</si>
  <si>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</si>
  <si>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</si>
  <si>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</si>
  <si>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</si>
  <si>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</si>
  <si>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</si>
  <si>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</si>
  <si>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</si>
  <si>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</si>
  <si>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</si>
  <si>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</si>
  <si>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</si>
  <si>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</si>
  <si>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</si>
  <si>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</si>
  <si>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</si>
  <si>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</si>
  <si>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</si>
  <si>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</si>
  <si>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</si>
  <si>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</si>
  <si>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</si>
  <si>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</si>
  <si>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</si>
  <si>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</si>
  <si>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</si>
  <si>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</si>
  <si>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</si>
  <si>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</si>
  <si>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</si>
  <si>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</si>
  <si>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</si>
  <si>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</si>
  <si>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</si>
  <si>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</si>
  <si>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</si>
  <si>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</si>
  <si>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</si>
  <si>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</si>
  <si>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</si>
  <si>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</si>
  <si>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</si>
  <si>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</si>
  <si>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</si>
  <si>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</si>
  <si>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</si>
  <si>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</si>
  <si>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</si>
  <si>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</si>
  <si>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</si>
  <si>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</si>
  <si>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</si>
  <si>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</si>
  <si>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</si>
  <si>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</si>
  <si>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</si>
  <si>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</si>
  <si>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</si>
  <si>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</si>
  <si>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</si>
  <si>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</si>
  <si>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</si>
  <si>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</si>
  <si>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</si>
  <si>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</si>
  <si>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</si>
  <si>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</si>
  <si>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</si>
  <si>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</si>
  <si>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</si>
  <si>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</si>
  <si>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</si>
  <si>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</si>
  <si>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</si>
  <si>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</si>
  <si>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</si>
  <si>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</si>
  <si>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</si>
  <si>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</si>
  <si>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</si>
  <si>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</si>
  <si>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</si>
  <si>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</si>
  <si>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</si>
  <si>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</si>
  <si>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</si>
  <si>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</si>
  <si>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</si>
  <si>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</si>
  <si>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</si>
  <si>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</si>
  <si>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</si>
  <si>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</si>
  <si>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</si>
  <si>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</si>
  <si>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</si>
  <si>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</si>
  <si>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</si>
  <si>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</si>
  <si>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</si>
  <si>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</si>
  <si>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</si>
  <si>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</si>
  <si>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</si>
  <si>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</si>
  <si>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</si>
  <si>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</si>
  <si>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</si>
  <si>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</si>
  <si>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</si>
  <si>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</si>
  <si>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</si>
  <si>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</si>
  <si>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</si>
  <si>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</si>
  <si>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</si>
  <si>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</si>
  <si>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</si>
  <si>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</si>
  <si>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</si>
  <si>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</si>
  <si>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</si>
  <si>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</si>
  <si>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</si>
  <si>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</si>
  <si>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</si>
  <si>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</si>
  <si>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</si>
  <si>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</si>
  <si>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</si>
  <si>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</si>
  <si>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</si>
  <si>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</si>
  <si>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</si>
  <si>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</si>
  <si>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</si>
  <si>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</si>
  <si>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</si>
  <si>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</si>
  <si>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</si>
  <si>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</si>
  <si>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</si>
  <si>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</si>
  <si>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</si>
  <si>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</si>
  <si>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</si>
  <si>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</si>
  <si>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</si>
  <si>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</si>
  <si>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</si>
  <si>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</si>
  <si>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</si>
  <si>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</si>
  <si>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</si>
  <si>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</si>
  <si>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</si>
  <si>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</si>
  <si>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</si>
  <si>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</si>
  <si>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</si>
  <si>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</si>
  <si>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</si>
  <si>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</si>
  <si>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</si>
  <si>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</si>
  <si>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</si>
  <si>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</si>
  <si>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</si>
  <si>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</si>
  <si>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</si>
  <si>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</si>
  <si>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</si>
  <si>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</si>
  <si>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</si>
  <si>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</si>
  <si>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</si>
  <si>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</si>
  <si>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</si>
  <si>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</si>
  <si>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</si>
  <si>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</si>
  <si>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</si>
  <si>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</si>
  <si>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</si>
  <si>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</si>
  <si>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</si>
  <si>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</si>
  <si>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</si>
  <si>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</si>
  <si>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</si>
  <si>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</si>
  <si>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</si>
  <si>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</si>
  <si>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</si>
  <si>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</si>
  <si>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</si>
  <si>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</si>
  <si>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</si>
  <si>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</si>
  <si>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</si>
  <si>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</si>
  <si>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</si>
  <si>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</si>
  <si>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</si>
  <si>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</si>
  <si>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</si>
  <si>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</si>
  <si>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</si>
  <si>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</si>
  <si>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</si>
  <si>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</si>
  <si>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</si>
  <si>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</si>
  <si>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</si>
  <si>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</si>
  <si>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</si>
  <si>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</si>
  <si>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</si>
  <si>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</si>
  <si>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</si>
  <si>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</si>
  <si>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</si>
  <si>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</si>
  <si>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</si>
  <si>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</si>
  <si>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</si>
  <si>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</si>
  <si>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</si>
  <si>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</si>
  <si>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</si>
  <si>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</si>
  <si>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</si>
  <si>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</si>
  <si>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</si>
  <si>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</si>
  <si>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</si>
  <si>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</si>
  <si>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</si>
  <si>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</si>
  <si>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</si>
  <si>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</si>
  <si>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</si>
  <si>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</si>
  <si>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</si>
  <si>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</si>
  <si>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</si>
  <si>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</si>
  <si>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</si>
  <si>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</si>
  <si>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</si>
  <si>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</si>
  <si>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</si>
  <si>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</si>
  <si>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</si>
  <si>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</si>
  <si>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</si>
  <si>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</si>
  <si>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</si>
  <si>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</si>
  <si>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</si>
  <si>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</si>
  <si>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</si>
  <si>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</si>
  <si>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</si>
  <si>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</si>
  <si>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</si>
  <si>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</si>
  <si>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</si>
  <si>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</si>
  <si>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</si>
  <si>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</si>
  <si>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</si>
  <si>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</si>
  <si>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</si>
  <si>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</si>
  <si>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</si>
  <si>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</si>
  <si>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</si>
  <si>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</si>
  <si>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</si>
  <si>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</si>
  <si>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</si>
  <si>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</si>
  <si>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</si>
  <si>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</si>
  <si>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</si>
  <si>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</si>
  <si>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</si>
  <si>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</si>
  <si>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</si>
  <si>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</si>
  <si>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</si>
  <si>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</si>
  <si>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</si>
  <si>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</si>
  <si>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</si>
  <si>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</si>
  <si>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</si>
  <si>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</si>
  <si>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</si>
  <si>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</si>
  <si>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</si>
  <si>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</si>
  <si>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</si>
  <si>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</si>
  <si>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</si>
  <si>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</si>
  <si>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</si>
  <si>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</si>
  <si>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</si>
  <si>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</si>
  <si>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</si>
  <si>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</si>
  <si>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</si>
  <si>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</si>
  <si>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</si>
  <si>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</si>
  <si>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</si>
  <si>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</si>
  <si>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</si>
  <si>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</si>
  <si>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</si>
  <si>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</si>
  <si>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</si>
  <si>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</si>
  <si>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</si>
  <si>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</si>
  <si>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</si>
  <si>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</si>
  <si>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</si>
  <si>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</si>
  <si>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</si>
  <si>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</si>
  <si>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</si>
  <si>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</si>
  <si>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</si>
  <si>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</si>
  <si>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</si>
  <si>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</si>
  <si>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</si>
  <si>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</si>
  <si>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</si>
  <si>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</si>
  <si>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</si>
  <si>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</si>
  <si>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</si>
  <si>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</si>
  <si>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</si>
  <si>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</si>
  <si>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</si>
  <si>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</si>
  <si>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</si>
  <si>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</si>
  <si>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</si>
  <si>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</si>
  <si>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</si>
  <si>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</si>
  <si>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</si>
  <si>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</si>
  <si>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</si>
  <si>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</si>
  <si>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</si>
  <si>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</si>
  <si>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</si>
  <si>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</si>
  <si>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</si>
  <si>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</si>
  <si>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</si>
  <si>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</si>
  <si>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</si>
  <si>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</si>
  <si>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</si>
  <si>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</si>
  <si>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</si>
  <si>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</si>
  <si>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</si>
  <si>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</si>
  <si>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</si>
  <si>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</si>
  <si>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</si>
  <si>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</si>
  <si>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</si>
  <si>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</si>
  <si>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</si>
  <si>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</si>
  <si>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</si>
  <si>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</si>
  <si>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</si>
  <si>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</si>
  <si>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</si>
  <si>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</si>
  <si>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</si>
  <si>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</si>
  <si>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</si>
  <si>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</si>
  <si>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</si>
  <si>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</si>
  <si>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</si>
  <si>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</si>
  <si>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</si>
  <si>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</si>
  <si>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</si>
  <si>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</si>
  <si>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</si>
  <si>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</si>
  <si>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</si>
  <si>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</si>
  <si>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</si>
  <si>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</si>
  <si>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</si>
  <si>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</si>
  <si>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</si>
  <si>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</si>
  <si>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</si>
  <si>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</si>
  <si>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</si>
  <si>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</si>
  <si>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</si>
  <si>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</si>
  <si>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</si>
  <si>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</si>
  <si>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</si>
  <si>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</si>
  <si>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</si>
  <si>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</si>
  <si>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</si>
  <si>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</si>
  <si>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</si>
  <si>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</si>
  <si>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</si>
  <si>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</si>
  <si>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</si>
  <si>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</si>
  <si>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</si>
  <si>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</si>
  <si>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</si>
  <si>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</si>
  <si>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</si>
  <si>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</si>
  <si>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</si>
  <si>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</si>
  <si>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</si>
  <si>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</si>
  <si>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</si>
  <si>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</si>
  <si>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</si>
  <si>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</si>
  <si>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</si>
  <si>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</si>
  <si>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</si>
  <si>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</si>
  <si>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</si>
  <si>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</si>
  <si>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</si>
  <si>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</si>
  <si>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</si>
  <si>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</si>
  <si>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</si>
  <si>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</si>
  <si>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</si>
  <si>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</si>
  <si>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</si>
  <si>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</si>
  <si>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</si>
  <si>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</si>
  <si>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</si>
  <si>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</si>
  <si>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</si>
  <si>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</si>
  <si>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</si>
  <si>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</si>
  <si>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</si>
  <si>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</si>
  <si>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</si>
  <si>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</si>
  <si>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</si>
  <si>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</si>
  <si>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</si>
  <si>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</si>
  <si>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</si>
  <si>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</si>
  <si>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</si>
  <si>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</si>
  <si>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</si>
  <si>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</si>
  <si>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</si>
  <si>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</si>
  <si>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</si>
  <si>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</si>
  <si>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</si>
  <si>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</si>
  <si>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</si>
  <si>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</si>
  <si>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</si>
  <si>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</si>
  <si>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</si>
  <si>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</si>
  <si>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</si>
  <si>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</si>
  <si>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</si>
  <si>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</si>
  <si>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</si>
  <si>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</si>
  <si>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</si>
  <si>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</si>
  <si>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</si>
  <si>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</si>
  <si>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</si>
  <si>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</si>
  <si>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</si>
  <si>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</si>
  <si>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</si>
  <si>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</si>
  <si>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</si>
  <si>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</si>
  <si>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</si>
  <si>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</si>
  <si>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</si>
  <si>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</si>
  <si>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</si>
  <si>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</si>
  <si>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</si>
  <si>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</si>
  <si>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</si>
  <si>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</si>
  <si>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</si>
  <si>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</si>
  <si>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</si>
  <si>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</si>
  <si>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</si>
  <si>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</si>
  <si>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</si>
  <si>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</si>
  <si>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</si>
  <si>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</si>
  <si>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</si>
  <si>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</si>
  <si>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</si>
  <si>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</si>
  <si>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</si>
  <si>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</si>
  <si>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</si>
  <si>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</si>
  <si>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</si>
  <si>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</si>
  <si>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</si>
  <si>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</si>
  <si>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</si>
  <si>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</si>
  <si>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</si>
  <si>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</si>
  <si>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</si>
  <si>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</si>
  <si>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</si>
  <si>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</si>
  <si>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</si>
  <si>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</si>
  <si>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</si>
  <si>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</si>
  <si>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</si>
  <si>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</si>
  <si>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</si>
  <si>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</si>
  <si>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</si>
  <si>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</si>
  <si>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</si>
  <si>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</si>
  <si>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</si>
  <si>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</si>
  <si>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</si>
  <si>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</si>
  <si>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</si>
  <si>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</si>
  <si>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</si>
  <si>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</si>
  <si>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</si>
  <si>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</si>
  <si>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</si>
  <si>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</si>
  <si>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</si>
  <si>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</si>
  <si>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</si>
  <si>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</si>
  <si>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</si>
  <si>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</si>
  <si>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</si>
  <si>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</si>
  <si>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</si>
  <si>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</si>
  <si>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</si>
  <si>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</si>
  <si>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</si>
  <si>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</si>
  <si>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</si>
  <si>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</si>
  <si>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</si>
  <si>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</si>
  <si>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</si>
  <si>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</si>
  <si>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</si>
  <si>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</si>
  <si>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</si>
  <si>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</si>
  <si>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</si>
  <si>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</si>
  <si>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</si>
  <si>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</si>
  <si>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</si>
  <si>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</si>
  <si>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</si>
  <si>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</si>
  <si>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</si>
  <si>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</si>
  <si>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</si>
  <si>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</si>
  <si>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</si>
  <si>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</si>
  <si>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</si>
  <si>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</si>
  <si>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</si>
  <si>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</si>
  <si>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</si>
  <si>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</si>
  <si>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</si>
  <si>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</si>
  <si>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</si>
  <si>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</si>
  <si>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</si>
  <si>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</si>
  <si>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</si>
  <si>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</si>
  <si>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</si>
  <si>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</si>
  <si>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</si>
  <si>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</si>
  <si>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</si>
  <si>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</si>
  <si>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</si>
  <si>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</si>
  <si>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</si>
  <si>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</si>
  <si>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</si>
  <si>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</si>
  <si>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</si>
  <si>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</si>
  <si>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</si>
  <si>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</si>
  <si>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</si>
  <si>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</si>
  <si>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</si>
  <si>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</si>
  <si>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</si>
  <si>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</si>
  <si>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</si>
  <si>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</si>
  <si>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</si>
  <si>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</si>
  <si>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</si>
  <si>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</si>
  <si>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</si>
  <si>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</si>
  <si>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</si>
  <si>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</si>
  <si>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</si>
  <si>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</si>
  <si>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</si>
  <si>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</si>
  <si>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</si>
  <si>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</si>
  <si>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</si>
  <si>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</si>
  <si>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</si>
  <si>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</si>
  <si>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</si>
  <si>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</si>
  <si>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</si>
  <si>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</si>
  <si>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</si>
  <si>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</si>
  <si>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</si>
  <si>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</si>
  <si>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</si>
  <si>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</si>
  <si>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</si>
  <si>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</si>
  <si>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</si>
  <si>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</si>
  <si>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</si>
  <si>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</si>
  <si>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</si>
  <si>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</si>
  <si>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</si>
  <si>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</si>
  <si>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</si>
  <si>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</si>
  <si>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</si>
  <si>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</si>
  <si>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</si>
  <si>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</si>
  <si>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</si>
  <si>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</si>
  <si>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</si>
  <si>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</si>
  <si>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</si>
  <si>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</si>
  <si>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</si>
  <si>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</si>
  <si>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</si>
  <si>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</si>
  <si>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</si>
  <si>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</si>
  <si>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</si>
  <si>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</si>
  <si>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</si>
  <si>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</si>
  <si>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</si>
  <si>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</si>
  <si>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</si>
  <si>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</si>
  <si>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</si>
  <si>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</si>
  <si>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</si>
  <si>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</si>
  <si>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</si>
  <si>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</si>
  <si>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</si>
  <si>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</si>
  <si>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</si>
  <si>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</si>
  <si>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</si>
  <si>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</si>
  <si>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</si>
  <si>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</si>
  <si>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</si>
  <si>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</si>
  <si>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</si>
  <si>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</si>
  <si>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</si>
  <si>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</si>
  <si>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</si>
  <si>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</si>
  <si>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</si>
  <si>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</si>
  <si>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</si>
  <si>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</si>
  <si>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</si>
  <si>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</si>
  <si>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</si>
  <si>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</si>
  <si>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</si>
  <si>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</si>
  <si>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</si>
  <si>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</si>
  <si>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</si>
  <si>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</si>
  <si>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</si>
  <si>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</si>
  <si>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</si>
  <si>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</si>
  <si>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</si>
  <si>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</si>
  <si>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</si>
  <si>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</si>
  <si>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</si>
  <si>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</si>
  <si>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</si>
  <si>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</si>
  <si>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</si>
  <si>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</si>
  <si>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</si>
  <si>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</si>
  <si>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</si>
  <si>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</si>
  <si>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</si>
  <si>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</si>
  <si>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</si>
  <si>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</si>
  <si>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</si>
  <si>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</si>
  <si>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</si>
  <si>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</si>
  <si>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</si>
  <si>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</si>
  <si>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</si>
  <si>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</si>
  <si>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</si>
  <si>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</si>
  <si>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</si>
  <si>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</si>
  <si>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</si>
  <si>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</si>
  <si>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</si>
  <si>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</si>
  <si>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</si>
  <si>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</si>
  <si>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</si>
  <si>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</si>
  <si>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</si>
  <si>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</si>
  <si>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</si>
  <si>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</si>
  <si>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</si>
  <si>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</si>
  <si>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</si>
  <si>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</si>
  <si>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</si>
  <si>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</si>
  <si>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</si>
  <si>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</si>
  <si>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</si>
  <si>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</si>
  <si>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</si>
  <si>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</si>
  <si>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</si>
  <si>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</si>
  <si>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</si>
  <si>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</si>
  <si>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</si>
  <si>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</si>
  <si>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</si>
  <si>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</si>
  <si>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</si>
  <si>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</si>
  <si>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</si>
  <si>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</si>
  <si>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</si>
  <si>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</si>
  <si>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</si>
  <si>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</si>
  <si>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</si>
  <si>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</si>
  <si>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</si>
  <si>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</si>
  <si>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</si>
  <si>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</si>
  <si>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</si>
  <si>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</si>
  <si>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</si>
  <si>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</si>
  <si>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</si>
  <si>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</si>
  <si>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</si>
  <si>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</si>
  <si>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</si>
  <si>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</si>
  <si>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</si>
  <si>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</si>
  <si>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</si>
  <si>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</si>
  <si>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</si>
  <si>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</si>
  <si>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</si>
  <si>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</si>
  <si>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</si>
  <si>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</si>
  <si>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</si>
  <si>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</si>
  <si>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</si>
  <si>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</si>
  <si>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</si>
  <si>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</si>
  <si>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</si>
  <si>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</si>
  <si>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</si>
  <si>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</si>
  <si>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</si>
  <si>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</si>
  <si>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</si>
  <si>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</si>
  <si>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</si>
  <si>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</si>
  <si>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</si>
  <si>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</si>
  <si>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</si>
  <si>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</si>
  <si>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</si>
  <si>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</si>
  <si>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</si>
  <si>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</si>
  <si>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</si>
  <si>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</si>
  <si>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</si>
  <si>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</si>
  <si>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</si>
  <si>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</si>
  <si>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</si>
  <si>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</si>
  <si>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</si>
  <si>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</si>
  <si>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</si>
  <si>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</si>
  <si>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</si>
  <si>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</si>
  <si>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</si>
  <si>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</si>
  <si>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</si>
  <si>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</si>
  <si>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</si>
  <si>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</si>
  <si>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</si>
  <si>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</si>
  <si>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</si>
  <si>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</si>
  <si>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</si>
  <si>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</si>
  <si>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</si>
  <si>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</si>
  <si>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</si>
  <si>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</si>
  <si>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</si>
  <si>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</si>
  <si>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</si>
  <si>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</si>
  <si>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</si>
  <si>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</si>
  <si>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</si>
  <si>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</si>
  <si>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</si>
  <si>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</si>
  <si>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</si>
  <si>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</si>
  <si>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</si>
  <si>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</si>
  <si>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</si>
  <si>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</si>
  <si>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</si>
  <si>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</si>
  <si>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</si>
  <si>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</si>
  <si>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</si>
  <si>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</si>
  <si>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</si>
  <si>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</si>
  <si>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</si>
  <si>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</si>
  <si>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</si>
  <si>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</si>
  <si>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</si>
  <si>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</si>
  <si>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</si>
  <si>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</si>
  <si>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</si>
  <si>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</si>
  <si>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</si>
  <si>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</si>
  <si>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</si>
  <si>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</si>
  <si>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</si>
  <si>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</si>
  <si>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</si>
  <si>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</si>
  <si>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</si>
  <si>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</si>
  <si>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</si>
  <si>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</si>
  <si>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</si>
  <si>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</si>
  <si>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</si>
  <si>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</si>
  <si>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</si>
  <si>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</si>
  <si>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</si>
  <si>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</si>
  <si>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</si>
  <si>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</si>
  <si>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</si>
  <si>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</si>
  <si>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</si>
  <si>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</si>
  <si>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</si>
  <si>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</si>
  <si>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</si>
  <si>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</si>
  <si>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</si>
  <si>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</si>
  <si>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</si>
  <si>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</si>
  <si>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</si>
  <si>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</si>
  <si>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</si>
  <si>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</si>
  <si>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</si>
  <si>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</si>
  <si>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</si>
  <si>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</si>
  <si>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</si>
  <si>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</si>
  <si>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</si>
  <si>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</si>
  <si>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</si>
  <si>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</si>
  <si>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</si>
  <si>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</si>
  <si>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</si>
  <si>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</si>
  <si>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</si>
  <si>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</si>
  <si>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</si>
  <si>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</si>
  <si>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</si>
  <si>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</si>
  <si>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</si>
  <si>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</si>
  <si>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</si>
  <si>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</si>
  <si>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</si>
  <si>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</si>
  <si>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</si>
  <si>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</si>
  <si>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</si>
  <si>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</si>
  <si>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</si>
  <si>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</si>
  <si>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</si>
  <si>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</si>
  <si>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</si>
  <si>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</si>
  <si>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</si>
  <si>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</si>
  <si>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</si>
  <si>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</si>
  <si>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</si>
  <si>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</si>
  <si>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</si>
  <si>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</si>
  <si>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</si>
  <si>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</si>
  <si>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</si>
  <si>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</si>
  <si>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</si>
  <si>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</si>
  <si>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</si>
  <si>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</si>
  <si>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</si>
  <si>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</si>
  <si>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</si>
  <si>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</si>
  <si>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</si>
  <si>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</si>
  <si>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</si>
  <si>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</si>
  <si>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</si>
  <si>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</si>
  <si>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</si>
  <si>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</si>
  <si>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</si>
  <si>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</si>
  <si>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</si>
  <si>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</si>
  <si>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</si>
  <si>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</si>
  <si>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</si>
  <si>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</si>
  <si>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</si>
  <si>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</si>
  <si>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</si>
  <si>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</si>
  <si>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</si>
  <si>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</si>
  <si>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</si>
  <si>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</si>
  <si>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</si>
  <si>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</si>
  <si>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</si>
  <si>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</si>
  <si>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</si>
  <si>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</si>
  <si>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</si>
  <si>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</si>
  <si>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</si>
  <si>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</si>
  <si>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</si>
  <si>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</si>
  <si>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</si>
  <si>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</si>
  <si>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</si>
  <si>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</si>
  <si>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</si>
  <si>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</si>
  <si>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</si>
  <si>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</si>
  <si>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</si>
  <si>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</si>
  <si>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</si>
  <si>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</si>
  <si>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</si>
  <si>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</si>
  <si>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</si>
  <si>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</si>
  <si>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</si>
  <si>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</si>
  <si>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</si>
  <si>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</si>
  <si>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</si>
  <si>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</si>
  <si>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</si>
  <si>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</si>
  <si>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</si>
  <si>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</si>
  <si>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</si>
  <si>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</si>
  <si>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</si>
  <si>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</si>
  <si>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</si>
  <si>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</si>
  <si>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</si>
  <si>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</si>
  <si>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</si>
  <si>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</si>
  <si>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</si>
  <si>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</si>
  <si>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</si>
  <si>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</si>
  <si>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</si>
  <si>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</si>
  <si>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</si>
  <si>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</si>
  <si>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</si>
  <si>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</si>
  <si>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</si>
  <si>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</si>
  <si>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</si>
  <si>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</si>
  <si>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</si>
  <si>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</si>
  <si>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</si>
  <si>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</si>
  <si>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</si>
  <si>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</si>
  <si>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</si>
  <si>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</si>
  <si>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</si>
  <si>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</si>
  <si>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</si>
  <si>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</si>
  <si>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</si>
  <si>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</si>
  <si>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</si>
  <si>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</si>
  <si>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</si>
  <si>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</si>
  <si>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</si>
  <si>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</si>
  <si>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</si>
  <si>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</si>
  <si>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</si>
  <si>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</si>
  <si>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</si>
  <si>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</si>
  <si>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</si>
  <si>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</si>
  <si>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</si>
  <si>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</si>
  <si>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</si>
  <si>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</si>
  <si>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</si>
  <si>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</si>
  <si>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</si>
  <si>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</si>
  <si>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</si>
  <si>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</si>
  <si>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</si>
  <si>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</si>
  <si>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</si>
  <si>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</si>
  <si>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</si>
  <si>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</si>
  <si>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</si>
  <si>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</si>
  <si>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</si>
  <si>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</si>
  <si>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</si>
  <si>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</si>
  <si>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</si>
  <si>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</si>
  <si>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</si>
  <si>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</si>
  <si>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</si>
  <si>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</si>
  <si>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</si>
  <si>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</si>
  <si>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</si>
  <si>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</si>
  <si>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</si>
  <si>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</si>
  <si>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</si>
  <si>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</si>
  <si>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</si>
  <si>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</si>
  <si>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</si>
  <si>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</si>
  <si>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</si>
  <si>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</si>
  <si>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</si>
  <si>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</si>
  <si>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</si>
  <si>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</si>
  <si>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</si>
  <si>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</si>
  <si>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</si>
  <si>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</si>
  <si>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</si>
  <si>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</si>
  <si>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</si>
  <si>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</si>
  <si>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</si>
  <si>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</si>
  <si>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</si>
  <si>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</si>
  <si>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</si>
  <si>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</si>
  <si>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</si>
  <si>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</si>
  <si>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</si>
  <si>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</si>
  <si>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</si>
  <si>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</si>
  <si>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</si>
  <si>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</si>
  <si>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</si>
  <si>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</si>
  <si>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</si>
  <si>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</si>
  <si>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</si>
  <si>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</si>
  <si>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</si>
  <si>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</si>
  <si>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</si>
  <si>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</si>
  <si>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</si>
  <si>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</si>
  <si>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</si>
  <si>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</si>
  <si>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</si>
  <si>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</si>
  <si>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</si>
  <si>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</si>
  <si>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</si>
  <si>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</si>
  <si>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</si>
  <si>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</si>
  <si>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</si>
  <si>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</si>
  <si>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</si>
  <si>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</si>
  <si>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</si>
  <si>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</si>
  <si>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</si>
  <si>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</si>
  <si>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</si>
  <si>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</si>
  <si>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</si>
  <si>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</si>
  <si>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</si>
  <si>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</si>
  <si>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</si>
  <si>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</si>
  <si>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</si>
  <si>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</si>
  <si>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</si>
  <si>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</si>
  <si>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</si>
  <si>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</si>
  <si>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</si>
  <si>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</si>
  <si>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</si>
  <si>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</si>
  <si>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</si>
  <si>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</si>
  <si>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</si>
  <si>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</si>
  <si>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</si>
  <si>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</si>
  <si>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</si>
  <si>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</si>
  <si>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</si>
  <si>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</si>
  <si>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</si>
  <si>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</si>
  <si>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</si>
  <si>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</si>
  <si>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</si>
  <si>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</si>
  <si>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</si>
  <si>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</si>
  <si>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</si>
  <si>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</si>
  <si>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</si>
  <si>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</si>
  <si>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</si>
  <si>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</si>
  <si>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</si>
  <si>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</si>
  <si>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</si>
  <si>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</si>
  <si>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</si>
  <si>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</si>
  <si>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</si>
  <si>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</si>
  <si>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</si>
  <si>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</si>
  <si>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</si>
  <si>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</si>
  <si>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</si>
  <si>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</si>
  <si>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</si>
  <si>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</si>
  <si>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</si>
  <si>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</si>
  <si>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</si>
  <si>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</si>
  <si>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</si>
  <si>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</si>
  <si>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</si>
  <si>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</si>
  <si>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</si>
  <si>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</si>
  <si>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</si>
  <si>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</si>
  <si>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</si>
  <si>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</si>
  <si>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</si>
  <si>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</si>
  <si>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</si>
  <si>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</si>
  <si>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</si>
  <si>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</si>
  <si>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</si>
  <si>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</si>
  <si>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</si>
  <si>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</si>
  <si>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</si>
  <si>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</si>
  <si>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</si>
  <si>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</si>
  <si>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</si>
  <si>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</si>
  <si>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</si>
  <si>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</si>
  <si>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</si>
  <si>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</si>
  <si>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</si>
  <si>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</si>
  <si>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</si>
  <si>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</si>
  <si>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</si>
  <si>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</si>
  <si>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</si>
  <si>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</si>
  <si>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</si>
  <si>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</si>
  <si>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</si>
  <si>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</si>
  <si>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</si>
  <si>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</si>
  <si>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</si>
  <si>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</si>
  <si>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</si>
  <si>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</si>
  <si>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</si>
  <si>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</si>
  <si>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</si>
  <si>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</si>
  <si>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</si>
  <si>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</si>
  <si>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</si>
  <si>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</si>
  <si>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</si>
  <si>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</si>
  <si>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</si>
  <si>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</si>
  <si>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</si>
  <si>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</si>
  <si>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</si>
  <si>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</si>
  <si>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</si>
  <si>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</si>
  <si>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</si>
  <si>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</si>
  <si>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</si>
  <si>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</si>
  <si>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</si>
  <si>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</si>
  <si>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</si>
  <si>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</si>
  <si>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</si>
  <si>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</si>
  <si>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</si>
  <si>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</si>
  <si>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</si>
  <si>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</si>
  <si>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</si>
  <si>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</si>
  <si>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</si>
  <si>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</si>
  <si>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</si>
  <si>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</si>
  <si>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</si>
  <si>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</si>
  <si>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</si>
  <si>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</si>
  <si>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</si>
  <si>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</si>
  <si>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</si>
  <si>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</si>
  <si>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</si>
  <si>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</si>
  <si>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</si>
  <si>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</si>
  <si>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</si>
  <si>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</si>
  <si>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</si>
  <si>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</si>
  <si>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</si>
  <si>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</si>
  <si>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</si>
  <si>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</si>
  <si>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</si>
  <si>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</si>
  <si>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</si>
  <si>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</si>
  <si>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</si>
  <si>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</si>
  <si>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</si>
  <si>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</si>
  <si>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</si>
  <si>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</si>
  <si>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</si>
  <si>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</si>
  <si>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</si>
  <si>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</si>
  <si>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</si>
  <si>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</si>
  <si>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</si>
  <si>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</si>
  <si>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</si>
  <si>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</si>
  <si>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</si>
  <si>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</si>
  <si>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</si>
  <si>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</si>
  <si>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</si>
  <si>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</si>
  <si>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</si>
  <si>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</si>
  <si>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</si>
  <si>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</si>
  <si>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</si>
  <si>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</si>
  <si>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</si>
  <si>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</si>
  <si>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</si>
  <si>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</si>
  <si>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</si>
  <si>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</si>
  <si>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</si>
  <si>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</si>
  <si>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</si>
  <si>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</si>
  <si>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</si>
  <si>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</si>
  <si>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</si>
  <si>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</si>
  <si>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</si>
  <si>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</si>
  <si>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</si>
  <si>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</si>
  <si>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</si>
  <si>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</si>
  <si>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</si>
  <si>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</si>
  <si>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</si>
  <si>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</si>
  <si>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</si>
  <si>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</si>
  <si>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</si>
  <si>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</si>
  <si>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</si>
  <si>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</si>
  <si>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</si>
  <si>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</si>
  <si>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</si>
  <si>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</si>
  <si>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</si>
  <si>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</si>
  <si>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</si>
  <si>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</si>
  <si>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</si>
  <si>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</si>
  <si>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</si>
  <si>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</si>
  <si>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</si>
  <si>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</si>
  <si>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</si>
  <si>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</si>
  <si>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</si>
  <si>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</si>
  <si>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</si>
  <si>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</si>
  <si>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</si>
  <si>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</si>
  <si>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</si>
  <si>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</si>
  <si>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</si>
  <si>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</si>
  <si>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</si>
  <si>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</si>
  <si>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</si>
  <si>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</si>
  <si>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</si>
  <si>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</si>
  <si>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</si>
  <si>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</si>
  <si>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</si>
  <si>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</si>
  <si>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</si>
  <si>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</si>
  <si>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</si>
  <si>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</si>
  <si>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</si>
  <si>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</si>
  <si>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</si>
  <si>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</si>
  <si>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</si>
  <si>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</si>
  <si>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</si>
  <si>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</si>
  <si>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</si>
  <si>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</si>
  <si>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</si>
  <si>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</si>
  <si>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</si>
  <si>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</si>
  <si>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</si>
  <si>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</si>
  <si>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</si>
  <si>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</si>
  <si>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</si>
  <si>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</si>
  <si>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</si>
  <si>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</si>
  <si>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</si>
  <si>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</si>
  <si>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</si>
  <si>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</si>
  <si>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</si>
  <si>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</si>
  <si>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</si>
  <si>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</si>
  <si>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</si>
  <si>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</si>
  <si>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</si>
  <si>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</si>
  <si>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</si>
  <si>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</si>
  <si>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</si>
  <si>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</si>
  <si>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</si>
  <si>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</si>
  <si>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</si>
  <si>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</si>
  <si>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</si>
  <si>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</si>
  <si>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</si>
  <si>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</si>
  <si>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</si>
  <si>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</si>
  <si>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</si>
  <si>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</si>
  <si>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</si>
  <si>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</si>
  <si>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</si>
  <si>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</si>
  <si>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</si>
  <si>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</si>
  <si>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</si>
  <si>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</si>
  <si>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</si>
  <si>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</si>
  <si>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</si>
  <si>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</si>
  <si>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</si>
  <si>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</si>
  <si>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</si>
  <si>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</si>
  <si>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</si>
  <si>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</si>
  <si>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</si>
  <si>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</si>
  <si>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</si>
  <si>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</si>
  <si>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</si>
  <si>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</si>
  <si>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</si>
  <si>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</si>
  <si>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</si>
  <si>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</si>
  <si>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</si>
  <si>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</si>
  <si>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</si>
  <si>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</si>
  <si>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</si>
  <si>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</si>
  <si>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</si>
  <si>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</si>
  <si>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</si>
  <si>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</si>
  <si>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</si>
  <si>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</si>
  <si>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</si>
  <si>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</si>
  <si>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</si>
  <si>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</si>
  <si>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</si>
  <si>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</si>
  <si>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</si>
  <si>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</si>
  <si>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</si>
  <si>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</si>
  <si>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</si>
  <si>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</si>
  <si>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</si>
  <si>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</si>
  <si>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</si>
  <si>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</si>
  <si>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</si>
  <si>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</si>
  <si>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</si>
  <si>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</si>
  <si>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</si>
  <si>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</si>
  <si>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</si>
  <si>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</si>
  <si>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</si>
  <si>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</si>
  <si>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</si>
  <si>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</si>
  <si>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</si>
  <si>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</si>
  <si>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</si>
  <si>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</si>
  <si>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</si>
  <si>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</si>
  <si>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</si>
  <si>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</si>
  <si>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</si>
  <si>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</si>
  <si>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</si>
  <si>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</si>
  <si>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</si>
  <si>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</si>
  <si>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</si>
  <si>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</si>
  <si>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</si>
  <si>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</si>
  <si>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</si>
  <si>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</si>
  <si>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</si>
  <si>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</si>
  <si>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</si>
  <si>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</si>
  <si>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</si>
  <si>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</si>
  <si>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</si>
  <si>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</si>
  <si>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</si>
  <si>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</si>
  <si>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</si>
  <si>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</si>
  <si>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</si>
  <si>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</si>
  <si>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</si>
  <si>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</si>
  <si>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</si>
  <si>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</si>
  <si>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</si>
  <si>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</si>
  <si>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</si>
  <si>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</si>
  <si>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</si>
  <si>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</si>
  <si>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</si>
  <si>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</si>
  <si>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</si>
  <si>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</si>
  <si>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</si>
  <si>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</si>
  <si>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</si>
  <si>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</si>
  <si>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</si>
  <si>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</si>
  <si>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</si>
  <si>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</si>
  <si>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</si>
  <si>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</si>
  <si>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</si>
  <si>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</si>
  <si>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</si>
  <si>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</si>
  <si>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</si>
  <si>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</si>
  <si>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</si>
  <si>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</si>
  <si>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</si>
  <si>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</si>
  <si>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</si>
  <si>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</si>
  <si>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</si>
  <si>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</si>
  <si>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</si>
  <si>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</si>
  <si>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</si>
  <si>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</si>
  <si>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</si>
  <si>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</si>
  <si>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</si>
  <si>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</si>
  <si>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</si>
  <si>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</si>
  <si>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</si>
  <si>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</si>
  <si>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</si>
  <si>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</si>
  <si>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</si>
  <si>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</si>
  <si>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</si>
  <si>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</si>
  <si>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</si>
  <si>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</si>
  <si>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</si>
  <si>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</si>
  <si>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</si>
  <si>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</si>
  <si>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</si>
  <si>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</si>
  <si>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</si>
  <si>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</si>
  <si>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</si>
  <si>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</si>
  <si>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</si>
  <si>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</si>
  <si>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</si>
  <si>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</si>
  <si>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</si>
  <si>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</si>
  <si>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</si>
  <si>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</si>
  <si>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</si>
  <si>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</si>
  <si>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</si>
  <si>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</si>
  <si>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</si>
  <si>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</si>
  <si>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</si>
  <si>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</si>
  <si>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</si>
  <si>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</si>
  <si>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</si>
  <si>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</si>
  <si>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</si>
  <si>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</si>
  <si>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</si>
  <si>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</si>
  <si>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</si>
  <si>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</si>
  <si>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</si>
  <si>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</si>
  <si>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</si>
  <si>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</si>
  <si>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</si>
  <si>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</si>
  <si>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</si>
  <si>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</si>
  <si>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</si>
  <si>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</si>
  <si>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</si>
  <si>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</si>
  <si>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</si>
  <si>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</si>
  <si>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</si>
  <si>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</si>
  <si>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</si>
  <si>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</si>
  <si>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</si>
  <si>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</si>
  <si>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</si>
  <si>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</si>
  <si>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</si>
  <si>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</si>
  <si>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</si>
  <si>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</si>
  <si>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</si>
  <si>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</si>
  <si>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</si>
  <si>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</si>
  <si>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</si>
  <si>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</si>
  <si>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</si>
  <si>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</si>
  <si>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</si>
  <si>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</si>
  <si>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</si>
  <si>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</si>
  <si>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</si>
  <si>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</si>
  <si>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</si>
  <si>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</si>
  <si>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</si>
  <si>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</si>
  <si>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</si>
  <si>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</si>
  <si>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</si>
  <si>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</si>
  <si>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</si>
  <si>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</si>
  <si>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</si>
  <si>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</si>
  <si>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</si>
  <si>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</si>
  <si>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</si>
  <si>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</si>
  <si>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</si>
  <si>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</si>
  <si>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</si>
  <si>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</si>
  <si>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</si>
  <si>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</si>
  <si>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</si>
  <si>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</si>
  <si>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</si>
  <si>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</si>
  <si>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</si>
  <si>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</si>
  <si>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</si>
  <si>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</si>
  <si>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</si>
  <si>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</si>
  <si>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</si>
  <si>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</si>
  <si>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</si>
  <si>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</si>
  <si>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</si>
  <si>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</si>
  <si>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</si>
  <si>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</si>
  <si>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</si>
  <si>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</si>
  <si>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</si>
  <si>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</si>
  <si>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</si>
  <si>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</si>
  <si>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</si>
  <si>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</si>
  <si>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</si>
  <si>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</si>
  <si>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</si>
  <si>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</si>
  <si>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</si>
  <si>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</si>
  <si>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</si>
  <si>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</si>
  <si>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</si>
  <si>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</si>
  <si>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</si>
  <si>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</si>
  <si>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</si>
  <si>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</si>
  <si>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</si>
  <si>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</si>
  <si>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</si>
  <si>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</si>
  <si>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</si>
  <si>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</si>
  <si>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</si>
  <si>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</si>
  <si>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</si>
  <si>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</si>
  <si>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</si>
  <si>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</si>
  <si>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</si>
  <si>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</si>
  <si>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</si>
  <si>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</si>
  <si>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</si>
  <si>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</si>
  <si>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</si>
  <si>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</si>
  <si>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</si>
  <si>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</si>
  <si>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</si>
  <si>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</si>
  <si>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</si>
  <si>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</si>
  <si>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</si>
  <si>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</si>
  <si>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</si>
  <si>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</si>
  <si>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</si>
  <si>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</si>
  <si>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</si>
  <si>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</si>
  <si>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</si>
  <si>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</si>
  <si>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</si>
  <si>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</si>
  <si>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</si>
  <si>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</si>
  <si>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</si>
  <si>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</si>
  <si>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</si>
  <si>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</si>
  <si>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</si>
  <si>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</si>
  <si>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</si>
  <si>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</si>
  <si>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</si>
  <si>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</si>
  <si>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</si>
  <si>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</si>
  <si>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</si>
  <si>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</si>
  <si>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</si>
  <si>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</si>
  <si>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</si>
  <si>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</si>
  <si>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</si>
  <si>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</si>
  <si>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</si>
  <si>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</si>
  <si>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</si>
  <si>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</si>
  <si>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</si>
  <si>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</si>
  <si>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</si>
  <si>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</si>
  <si>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</si>
  <si>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</si>
  <si>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</si>
  <si>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</si>
  <si>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</si>
  <si>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</si>
  <si>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</si>
  <si>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</si>
  <si>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</si>
  <si>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</si>
  <si>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</si>
  <si>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</si>
  <si>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</si>
  <si>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</si>
  <si>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</si>
  <si>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</si>
  <si>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</si>
  <si>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</si>
  <si>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</si>
  <si>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</si>
  <si>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</si>
  <si>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</si>
  <si>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</si>
  <si>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</si>
  <si>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</si>
  <si>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</si>
  <si>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</si>
  <si>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</si>
  <si>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</si>
  <si>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</si>
  <si>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</si>
  <si>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</si>
  <si>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</si>
  <si>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</si>
  <si>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</si>
  <si>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</si>
  <si>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</si>
  <si>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</si>
  <si>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</si>
  <si>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</si>
  <si>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</si>
  <si>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</si>
  <si>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</si>
  <si>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</si>
  <si>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</si>
  <si>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</si>
  <si>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</si>
  <si>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</si>
  <si>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</si>
  <si>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</si>
  <si>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</si>
  <si>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</si>
  <si>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</si>
  <si>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</si>
  <si>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</si>
  <si>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</si>
  <si>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</si>
  <si>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</si>
  <si>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</si>
  <si>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</si>
  <si>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</si>
  <si>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</si>
  <si>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</si>
  <si>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</si>
  <si>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</si>
  <si>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</si>
  <si>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</si>
  <si>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</si>
  <si>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</si>
  <si>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</si>
  <si>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</si>
  <si>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</si>
  <si>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</si>
  <si>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</si>
  <si>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</si>
  <si>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</si>
  <si>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</si>
  <si>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</si>
  <si>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</si>
  <si>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</si>
  <si>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</si>
  <si>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</si>
  <si>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</si>
  <si>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</si>
  <si>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</si>
  <si>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</si>
  <si>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</si>
  <si>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</si>
  <si>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</si>
  <si>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</si>
  <si>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</si>
  <si>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</si>
  <si>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</si>
  <si>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</si>
  <si>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</si>
  <si>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</si>
  <si>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</si>
  <si>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</si>
  <si>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</si>
  <si>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</si>
  <si>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</si>
  <si>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</si>
  <si>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</si>
  <si>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</si>
  <si>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</si>
  <si>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</si>
  <si>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</si>
  <si>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</si>
  <si>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</si>
  <si>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</si>
  <si>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</si>
  <si>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</si>
  <si>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</si>
  <si>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</si>
  <si>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</si>
  <si>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</si>
  <si>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</si>
  <si>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</si>
  <si>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</si>
  <si>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</si>
  <si>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</si>
  <si>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</si>
  <si>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</si>
  <si>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</si>
  <si>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</si>
  <si>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</si>
  <si>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</si>
  <si>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</si>
  <si>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</si>
  <si>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</si>
  <si>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</si>
  <si>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</si>
  <si>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</si>
  <si>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</si>
  <si>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</si>
  <si>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</si>
  <si>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</si>
  <si>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</si>
  <si>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</si>
  <si>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</si>
  <si>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</si>
  <si>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</si>
  <si>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</si>
  <si>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</si>
  <si>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</si>
  <si>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</si>
  <si>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</si>
  <si>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</si>
  <si>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</si>
  <si>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</si>
  <si>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</si>
  <si>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</si>
  <si>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</si>
  <si>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</si>
  <si>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</si>
  <si>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</si>
  <si>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</si>
  <si>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</si>
  <si>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</si>
  <si>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</si>
  <si>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</si>
  <si>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</si>
  <si>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</si>
  <si>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</si>
  <si>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</si>
  <si>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</si>
  <si>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</si>
  <si>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</si>
  <si>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</si>
  <si>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</si>
  <si>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</si>
  <si>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</si>
  <si>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</si>
  <si>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</si>
  <si>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</si>
  <si>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</si>
  <si>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</si>
  <si>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</si>
  <si>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</si>
  <si>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</si>
  <si>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</si>
  <si>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</si>
  <si>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</si>
  <si>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</si>
  <si>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</si>
  <si>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</si>
  <si>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</si>
  <si>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</si>
  <si>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</si>
  <si>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</si>
  <si>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</si>
  <si>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</si>
  <si>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</si>
  <si>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</si>
  <si>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</si>
  <si>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</si>
  <si>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</si>
  <si>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</si>
  <si>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</si>
  <si>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</si>
  <si>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</si>
  <si>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</si>
  <si>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</si>
  <si>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</si>
  <si>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</si>
  <si>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</si>
  <si>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</si>
  <si>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</si>
  <si>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</si>
  <si>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</si>
  <si>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</si>
  <si>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</si>
  <si>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</si>
  <si>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</si>
  <si>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</si>
  <si>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</si>
  <si>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</si>
  <si>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</si>
  <si>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</si>
  <si>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</si>
  <si>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</si>
  <si>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</si>
  <si>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</si>
  <si>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</si>
  <si>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</si>
  <si>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</si>
  <si>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</si>
  <si>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</si>
  <si>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</si>
  <si>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</si>
  <si>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</si>
  <si>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</si>
  <si>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</si>
  <si>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</si>
  <si>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</si>
  <si>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</si>
  <si>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</si>
  <si>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</si>
  <si>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</si>
  <si>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</si>
  <si>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</si>
  <si>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</si>
  <si>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</si>
  <si>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</si>
  <si>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</si>
  <si>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</si>
  <si>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</si>
  <si>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</si>
  <si>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</si>
  <si>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</si>
  <si>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</si>
  <si>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</si>
  <si>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</si>
  <si>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</si>
  <si>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</si>
  <si>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</si>
  <si>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</si>
  <si>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</si>
  <si>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</si>
  <si>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</si>
  <si>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</si>
  <si>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</si>
  <si>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</si>
  <si>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</si>
  <si>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</si>
  <si>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</si>
  <si>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</si>
  <si>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</si>
  <si>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</si>
  <si>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</si>
  <si>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</si>
  <si>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</si>
  <si>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</si>
  <si>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</si>
  <si>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</si>
  <si>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</si>
  <si>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</si>
  <si>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</si>
  <si>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</si>
  <si>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</si>
  <si>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</si>
  <si>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</si>
  <si>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</si>
  <si>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</si>
  <si>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</si>
  <si>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</si>
  <si>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</si>
  <si>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</si>
  <si>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</si>
  <si>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</si>
  <si>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</si>
  <si>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</si>
  <si>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</si>
  <si>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</si>
  <si>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</si>
  <si>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</si>
  <si>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</si>
  <si>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</si>
  <si>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</si>
  <si>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</si>
  <si>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</si>
  <si>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</si>
  <si>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</si>
  <si>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</si>
  <si>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</si>
  <si>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</si>
  <si>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</si>
  <si>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</si>
  <si>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</si>
  <si>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</si>
  <si>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</si>
  <si>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</si>
  <si>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</si>
  <si>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</si>
  <si>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</si>
  <si>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</si>
  <si>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</si>
  <si>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</si>
  <si>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</si>
  <si>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</si>
  <si>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</si>
  <si>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</si>
  <si>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</si>
  <si>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</si>
  <si>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</si>
  <si>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</si>
  <si>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</si>
  <si>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</si>
  <si>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</si>
  <si>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</si>
  <si>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</si>
  <si>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</si>
  <si>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</si>
  <si>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</si>
  <si>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</si>
  <si>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</si>
  <si>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</si>
  <si>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</si>
  <si>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</si>
  <si>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</si>
  <si>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</si>
  <si>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</si>
  <si>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</si>
  <si>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</si>
  <si>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</si>
  <si>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</si>
  <si>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</si>
  <si>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</si>
  <si>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</si>
  <si>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</si>
  <si>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</si>
  <si>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</si>
  <si>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</si>
  <si>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</si>
  <si>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</si>
  <si>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</si>
  <si>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</si>
  <si>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</si>
  <si>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</si>
  <si>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</si>
  <si>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</si>
  <si>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</si>
  <si>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</si>
  <si>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</si>
  <si>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</si>
  <si>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</si>
  <si>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</si>
  <si>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</si>
  <si>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</si>
  <si>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</si>
  <si>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</si>
  <si>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</si>
  <si>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</si>
  <si>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</si>
  <si>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</si>
  <si>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</si>
  <si>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</si>
  <si>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</si>
  <si>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</si>
  <si>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</si>
  <si>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</si>
  <si>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</si>
  <si>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</si>
  <si>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</si>
  <si>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</si>
  <si>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</si>
  <si>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</si>
  <si>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</si>
  <si>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</si>
  <si>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</si>
  <si>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</si>
  <si>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</si>
  <si>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</si>
  <si>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</si>
  <si>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</si>
  <si>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</si>
  <si>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</si>
  <si>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</si>
  <si>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</si>
  <si>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</si>
  <si>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</si>
  <si>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</si>
  <si>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</si>
  <si>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</si>
  <si>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</si>
  <si>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</si>
  <si>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</si>
  <si>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</si>
  <si>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</si>
  <si>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</si>
  <si>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</si>
  <si>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</si>
  <si>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</si>
  <si>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</si>
  <si>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</si>
  <si>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</si>
  <si>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</si>
  <si>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</si>
  <si>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</si>
  <si>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</si>
  <si>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</si>
  <si>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</si>
  <si>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</si>
  <si>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</si>
  <si>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</si>
  <si>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</si>
  <si>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</si>
  <si>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</si>
  <si>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</si>
  <si>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</si>
  <si>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</si>
  <si>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</si>
  <si>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</si>
  <si>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</si>
  <si>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</si>
  <si>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</si>
  <si>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</si>
  <si>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</si>
  <si>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</si>
  <si>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</si>
  <si>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</si>
  <si>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</si>
  <si>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</si>
  <si>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</si>
  <si>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</si>
  <si>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</si>
  <si>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</si>
  <si>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</si>
  <si>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</si>
  <si>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</si>
  <si>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</si>
  <si>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</si>
  <si>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</si>
  <si>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</si>
  <si>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</si>
  <si>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</si>
  <si>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</si>
  <si>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</si>
  <si>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</si>
  <si>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</si>
  <si>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</si>
  <si>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</si>
  <si>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</si>
  <si>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</si>
  <si>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</si>
  <si>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</si>
  <si>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</si>
  <si>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</si>
  <si>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</si>
  <si>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</si>
  <si>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</si>
  <si>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</si>
  <si>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</si>
  <si>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</si>
  <si>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</si>
  <si>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</si>
  <si>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</si>
  <si>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</si>
  <si>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</si>
  <si>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</si>
  <si>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</si>
  <si>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</si>
  <si>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</si>
  <si>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</si>
  <si>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</si>
  <si>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</si>
  <si>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</si>
  <si>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</si>
  <si>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</si>
  <si>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</si>
  <si>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</si>
  <si>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</si>
  <si>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</si>
  <si>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</si>
  <si>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</si>
  <si>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</si>
  <si>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</si>
  <si>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</si>
  <si>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</si>
  <si>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</si>
  <si>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</si>
  <si>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</si>
  <si>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</si>
  <si>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</si>
  <si>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</si>
  <si>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</si>
  <si>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</si>
  <si>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</si>
  <si>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</si>
  <si>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</si>
  <si>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</si>
  <si>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</si>
  <si>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</si>
  <si>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</si>
  <si>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</si>
  <si>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</si>
  <si>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</si>
  <si>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</si>
  <si>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</si>
  <si>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</si>
  <si>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</si>
  <si>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</si>
  <si>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</si>
  <si>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</si>
  <si>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</si>
  <si>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</si>
  <si>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</si>
  <si>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</si>
  <si>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</si>
  <si>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</si>
  <si>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</si>
  <si>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</si>
  <si>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</si>
  <si>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</si>
  <si>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</si>
  <si>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</si>
  <si>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</si>
  <si>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</si>
  <si>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</si>
  <si>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</si>
  <si>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</si>
  <si>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</si>
  <si>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</si>
  <si>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</si>
  <si>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</si>
  <si>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</si>
  <si>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</si>
  <si>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</si>
  <si>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</si>
  <si>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</si>
  <si>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</si>
  <si>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</si>
  <si>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</si>
  <si>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</si>
  <si>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</si>
  <si>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</si>
  <si>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</si>
  <si>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</si>
  <si>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</si>
  <si>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</si>
  <si>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</si>
  <si>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</si>
  <si>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</si>
  <si>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</si>
  <si>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</si>
  <si>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</si>
  <si>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</si>
  <si>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</si>
  <si>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</si>
  <si>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</si>
  <si>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</si>
  <si>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</si>
  <si>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</si>
  <si>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</si>
  <si>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</si>
  <si>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</si>
  <si>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</si>
  <si>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</si>
  <si>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</si>
  <si>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</si>
  <si>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</si>
  <si>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</si>
  <si>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</si>
  <si>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</si>
  <si>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</si>
  <si>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</si>
  <si>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</si>
  <si>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</si>
  <si>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</si>
  <si>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</si>
  <si>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</si>
  <si>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</si>
  <si>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</si>
  <si>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</si>
  <si>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</si>
  <si>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</si>
  <si>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</si>
  <si>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</si>
  <si>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</si>
  <si>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</si>
  <si>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</si>
  <si>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</si>
  <si>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</si>
  <si>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</si>
  <si>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</si>
  <si>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</si>
  <si>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</si>
  <si>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</si>
  <si>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</si>
  <si>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</si>
  <si>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</si>
  <si>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</si>
  <si>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</si>
  <si>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</si>
  <si>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</si>
  <si>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</si>
  <si>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</si>
  <si>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</si>
  <si>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</si>
  <si>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</si>
  <si>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</si>
  <si>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</si>
  <si>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</si>
  <si>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</si>
  <si>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</si>
  <si>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</si>
  <si>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</si>
  <si>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</si>
  <si>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</si>
  <si>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</si>
  <si>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</si>
  <si>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</si>
  <si>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</si>
  <si>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</si>
  <si>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</si>
  <si>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</si>
  <si>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</si>
  <si>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</si>
  <si>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</si>
  <si>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</si>
  <si>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</si>
  <si>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</si>
  <si>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</si>
  <si>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</si>
  <si>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</si>
  <si>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</si>
  <si>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</si>
  <si>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</si>
  <si>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</si>
  <si>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</si>
  <si>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</si>
  <si>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</si>
  <si>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</si>
  <si>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</si>
  <si>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</si>
  <si>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</si>
  <si>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</si>
  <si>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</si>
  <si>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</si>
  <si>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</si>
  <si>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</si>
  <si>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</si>
  <si>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</si>
  <si>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</si>
  <si>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</si>
  <si>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</si>
  <si>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</si>
  <si>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</si>
  <si>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</si>
  <si>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</si>
  <si>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</si>
  <si>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</si>
  <si>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</si>
  <si>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</si>
  <si>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</si>
  <si>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</si>
  <si>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</si>
  <si>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</si>
  <si>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</si>
  <si>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</si>
  <si>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</si>
  <si>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</si>
  <si>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</si>
  <si>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</si>
  <si>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</si>
  <si>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</si>
  <si>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</si>
  <si>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</si>
  <si>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</si>
  <si>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</si>
  <si>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</si>
  <si>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</si>
  <si>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</si>
  <si>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</si>
  <si>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</si>
  <si>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</si>
  <si>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</si>
  <si>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</si>
  <si>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</si>
  <si>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</si>
  <si>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</si>
  <si>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</si>
  <si>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</si>
  <si>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</si>
  <si>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</si>
  <si>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</si>
  <si>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</si>
  <si>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</si>
  <si>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</si>
  <si>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</si>
  <si>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</si>
  <si>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</si>
  <si>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</si>
  <si>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</si>
  <si>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</si>
  <si>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</si>
  <si>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</si>
  <si>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</si>
  <si>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</si>
  <si>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</si>
  <si>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</si>
  <si>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</si>
  <si>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</si>
  <si>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</si>
  <si>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</si>
  <si>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</si>
  <si>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</si>
  <si>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</si>
  <si>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</si>
  <si>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</si>
  <si>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</si>
  <si>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</si>
  <si>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</si>
  <si>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</si>
  <si>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</si>
  <si>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</si>
  <si>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</si>
  <si>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</si>
  <si>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</si>
  <si>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</si>
  <si>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</si>
  <si>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</si>
  <si>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</si>
  <si>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</si>
  <si>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</si>
  <si>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</si>
  <si>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</si>
  <si>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</si>
  <si>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</si>
  <si>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</si>
  <si>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</si>
  <si>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</si>
  <si>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</si>
  <si>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</si>
  <si>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</si>
  <si>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</si>
  <si>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</si>
  <si>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</si>
  <si>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</si>
  <si>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</si>
  <si>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</si>
  <si>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</si>
  <si>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</si>
  <si>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</si>
  <si>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</si>
  <si>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</si>
  <si>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</si>
  <si>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</si>
  <si>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</si>
  <si>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</si>
  <si>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</si>
  <si>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</si>
  <si>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</si>
  <si>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</si>
  <si>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</si>
  <si>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</si>
  <si>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</si>
  <si>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</si>
  <si>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</si>
  <si>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</si>
  <si>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</si>
  <si>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</si>
  <si>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</si>
  <si>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</si>
  <si>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</si>
  <si>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</si>
  <si>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</si>
  <si>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</si>
  <si>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</si>
  <si>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</si>
  <si>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</si>
  <si>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</si>
  <si>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</si>
  <si>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</si>
  <si>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</si>
  <si>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</si>
  <si>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</si>
  <si>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</si>
  <si>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</si>
  <si>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</si>
  <si>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</si>
  <si>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</si>
  <si>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</si>
  <si>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</si>
  <si>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</si>
  <si>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</si>
  <si>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</si>
  <si>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</si>
  <si>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</si>
  <si>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</si>
  <si>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</si>
  <si>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</si>
  <si>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</si>
  <si>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</si>
  <si>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</si>
  <si>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</si>
  <si>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</si>
  <si>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</si>
  <si>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</si>
  <si>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</si>
  <si>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</si>
  <si>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</si>
  <si>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</si>
  <si>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</si>
  <si>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</si>
  <si>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</si>
  <si>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</si>
  <si>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</si>
  <si>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</si>
  <si>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</si>
  <si>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</si>
  <si>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</si>
  <si>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</si>
  <si>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</si>
  <si>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</si>
  <si>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</si>
  <si>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</si>
  <si>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</si>
  <si>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</si>
  <si>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</si>
  <si>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</si>
  <si>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</si>
  <si>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</si>
  <si>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</si>
  <si>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</si>
  <si>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</si>
  <si>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</si>
  <si>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</si>
  <si>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</si>
  <si>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</si>
  <si>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</si>
  <si>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</si>
  <si>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</si>
  <si>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</si>
  <si>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</si>
  <si>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</si>
  <si>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</si>
  <si>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</si>
  <si>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</si>
  <si>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</si>
  <si>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</si>
  <si>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</si>
  <si>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</si>
  <si>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</si>
  <si>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</si>
  <si>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</si>
  <si>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</si>
  <si>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</si>
  <si>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</si>
  <si>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</si>
  <si>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</si>
  <si>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</si>
  <si>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</si>
  <si>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</si>
  <si>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</si>
  <si>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</si>
  <si>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</si>
  <si>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</si>
  <si>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</si>
  <si>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</si>
  <si>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</si>
  <si>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</si>
  <si>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</si>
  <si>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</si>
  <si>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</si>
  <si>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</si>
  <si>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</si>
  <si>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</si>
  <si>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</si>
  <si>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</si>
  <si>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</si>
  <si>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</si>
  <si>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</si>
  <si>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</si>
  <si>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</si>
  <si>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</si>
  <si>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</si>
  <si>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</si>
  <si>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</si>
  <si>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</si>
  <si>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</si>
  <si>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</si>
  <si>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</si>
  <si>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</si>
  <si>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</si>
  <si>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</si>
  <si>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</si>
  <si>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</si>
  <si>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</si>
  <si>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</si>
  <si>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</si>
  <si>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</si>
  <si>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</si>
  <si>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</si>
  <si>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</si>
  <si>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</si>
  <si>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</si>
  <si>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</si>
  <si>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</si>
  <si>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</si>
  <si>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</si>
  <si>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</si>
  <si>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</si>
  <si>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</si>
  <si>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</si>
  <si>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</si>
  <si>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</si>
  <si>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</si>
  <si>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</si>
  <si>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</si>
  <si>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</si>
  <si>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</si>
  <si>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</si>
  <si>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</si>
  <si>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</si>
  <si>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</si>
  <si>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</si>
  <si>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</si>
  <si>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</si>
  <si>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</si>
  <si>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</si>
  <si>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</si>
  <si>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</si>
  <si>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</si>
  <si>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</si>
  <si>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</si>
  <si>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</si>
  <si>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</si>
  <si>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</si>
  <si>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</si>
  <si>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</si>
  <si>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</si>
  <si>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</si>
  <si>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</si>
  <si>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</si>
  <si>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</si>
  <si>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</si>
  <si>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</si>
  <si>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</si>
  <si>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</si>
  <si>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</si>
  <si>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</si>
  <si>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</si>
  <si>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</si>
  <si>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</si>
  <si>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</si>
  <si>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</si>
  <si>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</si>
  <si>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</si>
  <si>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</si>
  <si>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</si>
  <si>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</si>
  <si>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</si>
  <si>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</si>
  <si>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</si>
  <si>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</si>
  <si>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</si>
  <si>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</si>
  <si>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</si>
  <si>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</si>
  <si>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</si>
  <si>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</si>
  <si>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</si>
  <si>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</si>
  <si>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</si>
  <si>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</si>
  <si>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</si>
  <si>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</si>
  <si>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</si>
  <si>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</si>
  <si>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</si>
  <si>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</si>
  <si>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</si>
  <si>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</si>
  <si>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</si>
  <si>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</si>
  <si>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</si>
  <si>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</si>
  <si>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</si>
  <si>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</si>
  <si>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</si>
  <si>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</si>
  <si>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</si>
  <si>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</si>
  <si>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</si>
  <si>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</si>
  <si>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</si>
  <si>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</si>
  <si>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</si>
  <si>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</si>
  <si>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</si>
  <si>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</si>
  <si>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</si>
  <si>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</si>
  <si>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</si>
  <si>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</si>
  <si>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</si>
  <si>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</si>
  <si>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</si>
  <si>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</si>
  <si>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</si>
  <si>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</si>
  <si>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</si>
  <si>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</si>
  <si>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</si>
  <si>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</si>
  <si>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</si>
  <si>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</si>
  <si>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</si>
  <si>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</si>
  <si>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</si>
  <si>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</si>
  <si>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</si>
  <si>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</si>
  <si>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</si>
  <si>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</si>
  <si>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</si>
  <si>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</si>
  <si>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</si>
  <si>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</si>
  <si>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</si>
  <si>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</si>
  <si>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</si>
  <si>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</si>
  <si>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</si>
  <si>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</si>
  <si>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</si>
  <si>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</si>
  <si>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</si>
  <si>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</si>
  <si>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</si>
  <si>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</si>
  <si>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</si>
  <si>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</si>
  <si>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</si>
  <si>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</si>
  <si>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</si>
  <si>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</si>
  <si>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</si>
  <si>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</si>
  <si>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</si>
  <si>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</si>
  <si>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</si>
  <si>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</si>
  <si>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</si>
  <si>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</si>
  <si>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</si>
  <si>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</si>
  <si>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</si>
  <si>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</si>
  <si>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</si>
  <si>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</si>
  <si>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</si>
  <si>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</si>
  <si>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</si>
  <si>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</si>
  <si>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</si>
  <si>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</si>
  <si>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</si>
  <si>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</si>
  <si>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</si>
  <si>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</si>
  <si>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</si>
  <si>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</si>
  <si>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</si>
  <si>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</si>
  <si>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</si>
  <si>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</si>
  <si>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</si>
  <si>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</si>
  <si>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</si>
  <si>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</si>
  <si>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</si>
  <si>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</si>
  <si>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</si>
  <si>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</si>
  <si>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</si>
  <si>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</si>
  <si>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</si>
  <si>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</si>
  <si>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</si>
  <si>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</si>
  <si>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</si>
  <si>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</si>
  <si>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</si>
  <si>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</si>
  <si>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</si>
  <si>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</si>
  <si>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</si>
  <si>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</si>
  <si>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</si>
  <si>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</si>
  <si>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</si>
  <si>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</si>
  <si>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</si>
  <si>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</si>
  <si>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</si>
  <si>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</si>
  <si>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</si>
  <si>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</si>
  <si>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</si>
  <si>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</si>
  <si>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</si>
  <si>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</si>
  <si>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</si>
  <si>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</si>
  <si>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</si>
  <si>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</si>
  <si>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</si>
  <si>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</si>
  <si>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</si>
  <si>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</si>
  <si>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</si>
  <si>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</si>
  <si>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</si>
  <si>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</si>
  <si>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</si>
  <si>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</si>
  <si>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</si>
  <si>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</si>
  <si>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</si>
  <si>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</si>
  <si>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</si>
  <si>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</si>
  <si>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</si>
  <si>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</si>
  <si>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</si>
  <si>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</si>
  <si>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</si>
  <si>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</si>
  <si>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</si>
  <si>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</si>
  <si>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</si>
  <si>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</si>
  <si>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</si>
  <si>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</si>
  <si>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</si>
  <si>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</si>
  <si>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</si>
  <si>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</si>
  <si>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</si>
  <si>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</si>
  <si>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</si>
  <si>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</si>
  <si>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</si>
  <si>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</si>
  <si>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</si>
  <si>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</si>
  <si>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</si>
  <si>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</si>
  <si>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</si>
  <si>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</si>
  <si>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</si>
  <si>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</si>
  <si>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</si>
  <si>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</si>
  <si>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</si>
  <si>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</si>
  <si>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</si>
  <si>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</si>
  <si>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</si>
  <si>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</si>
  <si>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</si>
  <si>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</si>
  <si>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</si>
  <si>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</si>
  <si>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</si>
  <si>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</si>
  <si>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</si>
  <si>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</si>
  <si>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</si>
  <si>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</si>
  <si>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</si>
  <si>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</si>
  <si>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</si>
  <si>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</si>
  <si>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</si>
  <si>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</si>
  <si>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</si>
  <si>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</si>
  <si>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</si>
  <si>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</si>
  <si>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</si>
  <si>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</si>
  <si>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</si>
  <si>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</si>
  <si>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</si>
  <si>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</si>
  <si>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</si>
  <si>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</si>
  <si>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</si>
  <si>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</si>
  <si>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</si>
  <si>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</si>
  <si>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</si>
  <si>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</si>
  <si>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</si>
  <si>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</si>
  <si>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</si>
  <si>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</si>
  <si>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</si>
  <si>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</si>
  <si>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</si>
  <si>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</si>
  <si>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</si>
  <si>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</si>
  <si>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</si>
  <si>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</si>
  <si>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</si>
  <si>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</si>
  <si>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</si>
  <si>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</si>
  <si>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</si>
  <si>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</si>
  <si>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</si>
  <si>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</si>
  <si>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</si>
  <si>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</si>
  <si>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</si>
  <si>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</si>
  <si>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</si>
  <si>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</si>
  <si>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</si>
  <si>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</si>
  <si>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</si>
  <si>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</si>
  <si>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</si>
  <si>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</si>
  <si>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</si>
  <si>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</si>
  <si>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</si>
  <si>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</si>
  <si>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</si>
  <si>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</si>
  <si>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</si>
  <si>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</si>
  <si>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</si>
  <si>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</si>
  <si>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</si>
  <si>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</si>
  <si>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</si>
  <si>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</si>
  <si>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</si>
  <si>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</si>
  <si>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</si>
  <si>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</si>
  <si>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</si>
  <si>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</si>
  <si>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</si>
  <si>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</si>
  <si>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</si>
  <si>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</si>
  <si>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</si>
  <si>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</si>
  <si>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</si>
  <si>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</si>
  <si>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</si>
  <si>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</si>
  <si>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</si>
  <si>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</si>
  <si>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</si>
  <si>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</si>
  <si>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</si>
  <si>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</si>
  <si>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</si>
  <si>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</si>
  <si>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</si>
  <si>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</si>
  <si>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</si>
  <si>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</si>
  <si>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</si>
  <si>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</si>
  <si>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</si>
  <si>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</si>
  <si>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</si>
  <si>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</si>
  <si>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</si>
  <si>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</si>
  <si>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</si>
  <si>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</si>
  <si>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</si>
  <si>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</si>
  <si>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</si>
  <si>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</si>
  <si>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</si>
  <si>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</si>
  <si>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</si>
  <si>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</si>
  <si>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</si>
  <si>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</si>
  <si>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</si>
  <si>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</si>
  <si>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</si>
  <si>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</si>
  <si>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</si>
  <si>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</si>
  <si>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</si>
  <si>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</si>
  <si>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</si>
  <si>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</si>
  <si>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</si>
  <si>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</si>
  <si>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</si>
  <si>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</si>
  <si>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</si>
  <si>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</si>
  <si>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</si>
  <si>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</si>
  <si>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</si>
  <si>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</si>
  <si>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</si>
  <si>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</si>
  <si>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</si>
  <si>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</si>
  <si>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</si>
  <si>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</si>
  <si>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</si>
  <si>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</si>
  <si>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</si>
  <si>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</si>
  <si>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</si>
  <si>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</si>
  <si>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</si>
  <si>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</si>
  <si>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</si>
  <si>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</si>
  <si>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</si>
  <si>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</si>
  <si>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</si>
  <si>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</si>
  <si>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</si>
  <si>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</si>
  <si>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</si>
  <si>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</si>
  <si>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</si>
  <si>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</si>
  <si>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</si>
  <si>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</si>
  <si>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</si>
  <si>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</si>
  <si>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</si>
  <si>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</si>
  <si>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</si>
  <si>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</si>
  <si>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</si>
  <si>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</si>
  <si>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</si>
  <si>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</si>
  <si>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</si>
  <si>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</si>
  <si>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</si>
  <si>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</si>
  <si>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</si>
  <si>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</si>
  <si>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</si>
  <si>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</si>
  <si>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</si>
  <si>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</si>
  <si>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</si>
  <si>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</si>
  <si>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</si>
  <si>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</si>
  <si>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</si>
  <si>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</si>
  <si>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</si>
  <si>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</si>
  <si>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</si>
  <si>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</si>
  <si>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</si>
  <si>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</si>
  <si>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</si>
  <si>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</si>
  <si>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</si>
  <si>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</si>
  <si>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</si>
  <si>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</si>
  <si>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</si>
  <si>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</si>
  <si>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</si>
  <si>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</si>
  <si>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</si>
  <si>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</si>
  <si>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</si>
  <si>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</si>
  <si>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</si>
  <si>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</si>
  <si>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</si>
  <si>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</si>
  <si>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</si>
  <si>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</si>
  <si>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</si>
  <si>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</si>
  <si>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</si>
  <si>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</si>
  <si>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</si>
  <si>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</si>
  <si>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</si>
  <si>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</si>
  <si>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</si>
  <si>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</si>
  <si>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</si>
  <si>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</si>
  <si>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</si>
  <si>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</si>
  <si>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</si>
  <si>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</si>
  <si>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</si>
  <si>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</si>
  <si>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</si>
  <si>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</si>
  <si>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</si>
  <si>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</si>
  <si>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</si>
  <si>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</si>
  <si>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</si>
  <si>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</si>
  <si>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</si>
  <si>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</si>
  <si>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</si>
  <si>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</si>
  <si>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</si>
  <si>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</si>
  <si>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</si>
  <si>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</si>
  <si>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</si>
  <si>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</si>
  <si>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</si>
  <si>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</si>
  <si>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</si>
  <si>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</si>
  <si>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</si>
  <si>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</si>
  <si>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</si>
  <si>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</si>
  <si>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</si>
  <si>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</si>
  <si>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</si>
  <si>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</si>
  <si>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</si>
  <si>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</si>
  <si>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</si>
  <si>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</si>
  <si>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</si>
  <si>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</si>
  <si>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</si>
  <si>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</si>
  <si>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</si>
  <si>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</si>
  <si>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</si>
  <si>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</si>
  <si>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</si>
  <si>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</si>
  <si>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</si>
  <si>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</si>
  <si>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</si>
  <si>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</si>
  <si>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</si>
  <si>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</si>
  <si>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</si>
  <si>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</si>
  <si>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</si>
  <si>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</si>
  <si>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</si>
  <si>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</si>
  <si>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</si>
  <si>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</si>
  <si>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</si>
  <si>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</si>
  <si>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</si>
  <si>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</si>
  <si>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</si>
  <si>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</si>
  <si>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</si>
  <si>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</si>
  <si>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</si>
  <si>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</si>
  <si>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</si>
  <si>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</si>
  <si>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</si>
  <si>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</si>
  <si>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</si>
  <si>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</si>
  <si>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</si>
  <si>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</si>
  <si>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</si>
  <si>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</si>
  <si>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</si>
  <si>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</si>
  <si>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</si>
  <si>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</si>
  <si>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</si>
  <si>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</si>
  <si>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</si>
  <si>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</si>
  <si>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</si>
  <si>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</si>
  <si>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</si>
  <si>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</si>
  <si>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</si>
  <si>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</si>
  <si>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</si>
  <si>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</si>
  <si>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</si>
  <si>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</si>
  <si>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</si>
  <si>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</si>
  <si>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</si>
  <si>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</si>
  <si>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</si>
  <si>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</si>
  <si>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</si>
  <si>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</si>
  <si>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</si>
  <si>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</si>
  <si>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</si>
  <si>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</si>
  <si>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</si>
  <si>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</si>
  <si>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</si>
  <si>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</si>
  <si>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</si>
  <si>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</si>
  <si>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</si>
  <si>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</si>
  <si>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</si>
  <si>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</si>
  <si>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</si>
  <si>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</si>
  <si>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</si>
  <si>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</si>
  <si>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</si>
  <si>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</si>
  <si>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</si>
  <si>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</si>
  <si>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</si>
  <si>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</si>
  <si>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</si>
  <si>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</si>
  <si>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</si>
  <si>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</si>
  <si>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</si>
  <si>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</si>
  <si>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</si>
  <si>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</si>
  <si>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</si>
  <si>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</si>
  <si>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</si>
  <si>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</si>
  <si>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</si>
  <si>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</si>
  <si>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</si>
  <si>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</si>
  <si>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</si>
  <si>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</si>
  <si>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</si>
  <si>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</si>
  <si>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</si>
  <si>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</si>
  <si>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</si>
  <si>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</si>
  <si>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</si>
  <si>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</si>
  <si>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</si>
  <si>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</si>
  <si>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</si>
  <si>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</si>
  <si>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</si>
  <si>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</si>
  <si>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</si>
  <si>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</si>
  <si>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</si>
  <si>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</si>
  <si>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</si>
  <si>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</si>
  <si>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</si>
  <si>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</si>
  <si>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</si>
  <si>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</si>
  <si>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</si>
  <si>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</si>
  <si>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</si>
  <si>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</si>
  <si>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</si>
  <si>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</si>
  <si>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</si>
  <si>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</si>
  <si>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</si>
  <si>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</si>
  <si>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</si>
  <si>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</si>
  <si>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</si>
  <si>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</si>
  <si>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</si>
  <si>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</si>
  <si>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</si>
  <si>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</si>
  <si>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</si>
  <si>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</si>
  <si>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</si>
  <si>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</si>
  <si>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</si>
  <si>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</si>
  <si>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</si>
  <si>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</si>
  <si>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</si>
  <si>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</si>
  <si>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</si>
  <si>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</si>
  <si>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</si>
  <si>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</si>
  <si>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</si>
  <si>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</si>
  <si>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</si>
  <si>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</si>
  <si>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</si>
  <si>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</si>
  <si>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</si>
  <si>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</si>
  <si>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</si>
  <si>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</si>
  <si>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</si>
  <si>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</si>
  <si>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</si>
  <si>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</si>
  <si>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</si>
  <si>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</si>
  <si>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</si>
  <si>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</si>
  <si>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</si>
  <si>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</si>
  <si>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</si>
  <si>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</si>
  <si>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</si>
  <si>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</si>
  <si>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</si>
  <si>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</si>
  <si>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</si>
  <si>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</si>
  <si>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</si>
  <si>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</si>
  <si>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</si>
  <si>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</si>
  <si>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</si>
  <si>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</si>
  <si>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</si>
  <si>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</si>
  <si>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</si>
  <si>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</si>
  <si>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</si>
  <si>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</si>
  <si>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</si>
  <si>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</si>
  <si>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</si>
  <si>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</si>
  <si>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</si>
  <si>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</si>
  <si>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</si>
  <si>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</si>
  <si>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</si>
  <si>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</si>
  <si>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</si>
  <si>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</si>
  <si>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</si>
  <si>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</si>
  <si>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</si>
  <si>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</si>
  <si>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</si>
  <si>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</si>
  <si>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</si>
  <si>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</si>
  <si>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</si>
  <si>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</si>
  <si>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</si>
  <si>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</si>
  <si>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</si>
  <si>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</si>
  <si>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</si>
  <si>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</si>
  <si>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</si>
  <si>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</si>
  <si>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</si>
  <si>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</si>
  <si>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</si>
  <si>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</si>
  <si>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</si>
  <si>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</si>
  <si>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</si>
  <si>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</si>
  <si>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</si>
  <si>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</si>
  <si>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</si>
  <si>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</si>
  <si>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</si>
  <si>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</si>
  <si>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</si>
  <si>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</si>
  <si>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</si>
  <si>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</si>
  <si>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</si>
  <si>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</si>
  <si>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</si>
  <si>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</si>
  <si>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</si>
  <si>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</si>
  <si>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</si>
  <si>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</si>
  <si>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</si>
  <si>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</si>
  <si>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</si>
  <si>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</si>
  <si>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</si>
  <si>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</si>
  <si>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</si>
  <si>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</si>
  <si>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</si>
  <si>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</si>
  <si>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</si>
  <si>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</si>
  <si>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</si>
  <si>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</si>
  <si>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</si>
  <si>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</si>
  <si>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</si>
  <si>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</si>
  <si>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</si>
  <si>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</si>
  <si>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</si>
  <si>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</si>
  <si>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</si>
  <si>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</si>
  <si>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</si>
  <si>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</si>
  <si>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</si>
  <si>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</si>
  <si>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</si>
  <si>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</si>
  <si>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</si>
  <si>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</si>
  <si>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</si>
  <si>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</si>
  <si>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</si>
  <si>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</si>
  <si>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</si>
  <si>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</si>
  <si>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</si>
  <si>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</si>
  <si>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</si>
  <si>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</si>
  <si>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</si>
  <si>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</si>
  <si>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</si>
  <si>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</si>
  <si>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</si>
  <si>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</si>
  <si>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</si>
  <si>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</si>
  <si>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</si>
  <si>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</si>
  <si>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</si>
  <si>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</si>
  <si>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</si>
  <si>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</si>
  <si>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</si>
  <si>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</si>
  <si>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</si>
  <si>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</si>
  <si>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</si>
  <si>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</si>
  <si>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</si>
  <si>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</si>
  <si>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</si>
  <si>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</si>
  <si>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</si>
  <si>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</si>
  <si>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</si>
  <si>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</si>
  <si>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</si>
  <si>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</si>
  <si>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</si>
  <si>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</si>
  <si>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</si>
  <si>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</si>
  <si>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</si>
  <si>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</si>
  <si>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</si>
  <si>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</si>
  <si>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</si>
  <si>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</si>
  <si>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</si>
  <si>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</si>
  <si>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</si>
  <si>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</si>
  <si>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</si>
  <si>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</si>
  <si>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</si>
  <si>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</si>
  <si>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</si>
  <si>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</si>
  <si>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</si>
  <si>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</si>
  <si>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</si>
  <si>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</si>
  <si>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</si>
  <si>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</si>
  <si>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</si>
  <si>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</si>
  <si>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</si>
  <si>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</si>
  <si>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</si>
  <si>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</si>
  <si>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</si>
  <si>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</si>
  <si>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</si>
  <si>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</si>
  <si>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</si>
  <si>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</si>
  <si>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</si>
  <si>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</si>
  <si>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</si>
  <si>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</si>
  <si>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</si>
  <si>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</si>
  <si>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</si>
  <si>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</si>
  <si>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</si>
  <si>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</si>
  <si>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</si>
  <si>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</si>
  <si>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</si>
  <si>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</si>
  <si>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</si>
  <si>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</si>
  <si>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</si>
  <si>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</si>
  <si>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</si>
  <si>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</si>
  <si>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</si>
  <si>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</si>
  <si>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</si>
  <si>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</si>
  <si>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</si>
  <si>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</si>
  <si>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</si>
  <si>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</si>
  <si>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</si>
  <si>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</si>
  <si>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</si>
  <si>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</si>
  <si>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</si>
  <si>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</si>
  <si>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</si>
  <si>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</si>
  <si>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</si>
  <si>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</si>
  <si>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</si>
  <si>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</si>
  <si>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</si>
  <si>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</si>
  <si>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</si>
  <si>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</si>
  <si>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</si>
  <si>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</si>
  <si>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</si>
  <si>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</si>
  <si>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</si>
  <si>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</si>
  <si>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</si>
  <si>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</si>
  <si>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</si>
  <si>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</si>
  <si>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</si>
  <si>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</si>
  <si>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</si>
  <si>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</si>
  <si>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</si>
  <si>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</si>
  <si>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</si>
  <si>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</si>
  <si>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</si>
  <si>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</si>
  <si>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</si>
  <si>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</si>
  <si>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</si>
  <si>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</si>
  <si>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</si>
  <si>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</si>
  <si>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</si>
  <si>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</si>
  <si>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</si>
  <si>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</si>
  <si>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</si>
  <si>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</si>
  <si>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</si>
  <si>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</si>
  <si>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</si>
  <si>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</si>
  <si>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</si>
  <si>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</si>
  <si>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</si>
  <si>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</si>
  <si>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</si>
  <si>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</si>
  <si>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</si>
  <si>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</si>
  <si>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</si>
  <si>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</si>
  <si>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</si>
  <si>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</si>
  <si>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</si>
  <si>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</si>
  <si>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</si>
  <si>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</si>
  <si>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</si>
  <si>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</si>
  <si>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</si>
  <si>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</si>
  <si>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</si>
  <si>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</si>
  <si>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</si>
  <si>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</si>
  <si>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</si>
  <si>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</si>
  <si>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</si>
  <si>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</si>
  <si>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</si>
  <si>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</si>
  <si>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</si>
  <si>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</si>
  <si>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</si>
  <si>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</si>
  <si>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</si>
  <si>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</si>
  <si>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</si>
  <si>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</si>
  <si>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</si>
  <si>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</si>
  <si>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</si>
  <si>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</si>
  <si>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</si>
  <si>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</si>
  <si>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</si>
  <si>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</si>
  <si>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</si>
  <si>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</si>
  <si>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</si>
  <si>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</si>
  <si>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</si>
  <si>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</si>
  <si>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</si>
  <si>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</si>
  <si>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</si>
  <si>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</si>
  <si>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</si>
  <si>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</si>
  <si>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</si>
  <si>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</si>
  <si>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</si>
  <si>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</si>
  <si>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</si>
  <si>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</si>
  <si>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</si>
  <si>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</si>
  <si>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</si>
  <si>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</si>
  <si>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</si>
  <si>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</si>
  <si>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</si>
  <si>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</si>
  <si>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</si>
  <si>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</si>
  <si>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</si>
  <si>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</si>
  <si>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</si>
  <si>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</si>
  <si>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</si>
  <si>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</si>
  <si>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</si>
  <si>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</si>
  <si>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</si>
  <si>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</si>
  <si>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</si>
  <si>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</si>
  <si>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</si>
  <si>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</si>
  <si>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</si>
  <si>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</si>
  <si>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</si>
  <si>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</si>
  <si>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</si>
  <si>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</si>
  <si>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</si>
  <si>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</si>
  <si>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</si>
  <si>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</si>
  <si>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</si>
  <si>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</si>
  <si>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</si>
  <si>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</si>
  <si>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</si>
  <si>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</si>
  <si>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</si>
  <si>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</si>
  <si>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</si>
  <si>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</si>
  <si>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</si>
  <si>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</si>
  <si>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</si>
  <si>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</si>
  <si>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</si>
  <si>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</si>
  <si>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</si>
  <si>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</si>
  <si>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</si>
  <si>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</si>
  <si>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</si>
  <si>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</si>
  <si>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</si>
  <si>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</si>
  <si>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</si>
  <si>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</si>
  <si>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</si>
  <si>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</si>
  <si>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</si>
  <si>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</si>
  <si>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</si>
  <si>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</si>
  <si>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</si>
  <si>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</si>
  <si>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</si>
  <si>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</si>
  <si>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</si>
  <si>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</si>
  <si>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</si>
  <si>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</si>
  <si>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</si>
  <si>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</si>
  <si>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</si>
  <si>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</si>
  <si>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</si>
  <si>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</si>
  <si>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</si>
  <si>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</si>
  <si>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</si>
  <si>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</si>
  <si>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</si>
  <si>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</si>
  <si>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</si>
  <si>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</si>
  <si>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</si>
  <si>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</si>
  <si>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</si>
  <si>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</si>
  <si>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</si>
  <si>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</si>
  <si>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</si>
  <si>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</si>
  <si>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</si>
  <si>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</si>
  <si>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</si>
  <si>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</si>
  <si>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</si>
  <si>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</si>
  <si>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</si>
  <si>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</si>
  <si>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</si>
  <si>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</si>
  <si>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</si>
  <si>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</si>
  <si>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</si>
  <si>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</si>
  <si>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</si>
  <si>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</si>
  <si>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</si>
  <si>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</si>
  <si>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</si>
  <si>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</si>
  <si>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</si>
  <si>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</si>
  <si>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</si>
  <si>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</si>
  <si>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</si>
  <si>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</si>
  <si>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</si>
  <si>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</si>
  <si>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</si>
  <si>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</si>
  <si>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</si>
  <si>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</si>
  <si>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</si>
  <si>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</si>
  <si>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</si>
  <si>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</si>
  <si>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</si>
  <si>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</si>
  <si>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</si>
  <si>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</si>
  <si>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</si>
  <si>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</si>
  <si>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</si>
  <si>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</si>
  <si>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</si>
  <si>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</si>
  <si>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</si>
  <si>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</si>
  <si>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</si>
  <si>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</si>
  <si>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</si>
  <si>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</si>
  <si>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</si>
  <si>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</si>
  <si>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</si>
  <si>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</si>
  <si>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</si>
  <si>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</si>
  <si>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</si>
  <si>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</si>
  <si>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</si>
  <si>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</si>
  <si>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</si>
  <si>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</si>
  <si>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</si>
  <si>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</si>
  <si>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</si>
  <si>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</si>
  <si>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</si>
  <si>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</si>
  <si>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</si>
  <si>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</si>
  <si>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</si>
  <si>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</si>
  <si>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</si>
  <si>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</si>
  <si>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</si>
  <si>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</si>
  <si>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</si>
  <si>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</si>
  <si>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</si>
  <si>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</si>
  <si>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</si>
  <si>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</si>
  <si>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</si>
  <si>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</si>
  <si>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</si>
  <si>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</si>
  <si>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</si>
  <si>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</si>
  <si>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</si>
  <si>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</si>
  <si>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</si>
  <si>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</si>
  <si>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</si>
  <si>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</si>
  <si>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</si>
  <si>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</si>
  <si>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</si>
  <si>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</si>
  <si>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</si>
  <si>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</si>
  <si>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</si>
  <si>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</si>
  <si>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</si>
  <si>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</si>
  <si>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</si>
  <si>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</si>
  <si>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</si>
  <si>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</si>
  <si>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</si>
  <si>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</si>
  <si>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</si>
  <si>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</si>
  <si>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</si>
  <si>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</si>
  <si>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</si>
  <si>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</si>
  <si>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</si>
  <si>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</si>
  <si>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</si>
  <si>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</si>
  <si>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</si>
  <si>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</si>
  <si>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</si>
  <si>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</si>
  <si>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</si>
  <si>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</si>
  <si>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</si>
  <si>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</si>
  <si>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</si>
  <si>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</si>
  <si>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</si>
  <si>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</si>
  <si>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</si>
  <si>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</si>
  <si>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</si>
  <si>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</si>
  <si>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</si>
  <si>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</si>
  <si>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</si>
  <si>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</si>
  <si>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</si>
  <si>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</si>
  <si>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</si>
  <si>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</si>
  <si>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</si>
  <si>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</si>
  <si>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</si>
  <si>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</si>
  <si>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</si>
  <si>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</si>
  <si>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</si>
  <si>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</si>
  <si>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</si>
  <si>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</si>
  <si>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</si>
  <si>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</si>
  <si>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</si>
  <si>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</si>
  <si>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</si>
  <si>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</si>
  <si>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</si>
  <si>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</si>
  <si>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</si>
  <si>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</si>
  <si>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</si>
  <si>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</si>
  <si>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</si>
  <si>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</si>
  <si>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</si>
  <si>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</si>
  <si>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</si>
  <si>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</si>
  <si>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</si>
  <si>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</si>
  <si>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</si>
  <si>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</si>
  <si>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</si>
  <si>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</si>
  <si>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</si>
  <si>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</si>
  <si>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</si>
  <si>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</si>
  <si>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</si>
  <si>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</si>
  <si>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</si>
  <si>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</si>
  <si>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</si>
  <si>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</si>
  <si>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</si>
  <si>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</si>
  <si>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</si>
  <si>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</si>
  <si>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</si>
  <si>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</si>
  <si>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</si>
  <si>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</si>
  <si>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</si>
  <si>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</si>
  <si>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</si>
  <si>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</si>
  <si>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</si>
  <si>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</si>
  <si>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</si>
  <si>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</si>
  <si>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</si>
  <si>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</si>
  <si>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</si>
  <si>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</si>
  <si>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</si>
  <si>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</si>
  <si>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</si>
  <si>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</si>
  <si>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</si>
  <si>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</si>
  <si>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</si>
  <si>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</si>
  <si>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</si>
  <si>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</si>
  <si>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</si>
  <si>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</si>
  <si>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</si>
  <si>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</si>
  <si>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</si>
  <si>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</si>
  <si>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</si>
  <si>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</si>
  <si>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</si>
  <si>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</si>
  <si>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</si>
  <si>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</si>
  <si>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</si>
  <si>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</si>
  <si>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</si>
  <si>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</si>
  <si>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</si>
  <si>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</si>
  <si>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</si>
  <si>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</si>
  <si>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</si>
  <si>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</si>
  <si>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</si>
  <si>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</si>
  <si>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</si>
  <si>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</si>
  <si>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</si>
  <si>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</si>
  <si>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</si>
  <si>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</si>
  <si>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</si>
  <si>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</si>
  <si>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</si>
  <si>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</si>
  <si>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</si>
  <si>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</si>
  <si>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</si>
  <si>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</si>
  <si>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</si>
  <si>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</si>
  <si>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</si>
  <si>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</si>
  <si>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</si>
  <si>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</si>
  <si>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</si>
  <si>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</si>
  <si>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</si>
  <si>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</si>
  <si>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</si>
  <si>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</si>
  <si>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</si>
  <si>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</si>
  <si>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</si>
  <si>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</si>
  <si>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</si>
  <si>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</si>
  <si>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</si>
  <si>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</si>
  <si>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</si>
  <si>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</si>
  <si>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</si>
  <si>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</si>
  <si>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</si>
  <si>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</si>
  <si>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</si>
  <si>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</si>
  <si>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</si>
  <si>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</si>
  <si>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</si>
  <si>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</si>
  <si>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</si>
  <si>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</si>
  <si>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</si>
  <si>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</si>
  <si>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</si>
  <si>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</si>
  <si>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</si>
  <si>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</si>
  <si>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</si>
  <si>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</si>
  <si>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</si>
  <si>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</si>
  <si>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</si>
  <si>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</si>
  <si>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</si>
  <si>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</si>
  <si>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</si>
  <si>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</si>
  <si>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</si>
  <si>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</si>
  <si>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</si>
  <si>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</si>
  <si>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</si>
  <si>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</si>
  <si>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</si>
  <si>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</si>
  <si>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</si>
  <si>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</si>
  <si>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</si>
  <si>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</si>
  <si>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</si>
  <si>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</si>
  <si>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</si>
  <si>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</si>
  <si>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</si>
  <si>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</si>
  <si>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</si>
  <si>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</si>
  <si>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</si>
  <si>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</si>
  <si>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</si>
  <si>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</si>
  <si>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</si>
  <si>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</si>
  <si>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</si>
  <si>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</si>
  <si>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</si>
  <si>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</si>
  <si>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</si>
  <si>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</si>
  <si>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</si>
  <si>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</si>
  <si>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</si>
  <si>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</si>
  <si>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</si>
  <si>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</si>
  <si>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</si>
  <si>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</si>
  <si>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</si>
  <si>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</si>
  <si>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</si>
  <si>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</si>
  <si>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</si>
  <si>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</si>
  <si>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</si>
  <si>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</si>
  <si>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</si>
  <si>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</si>
  <si>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</si>
  <si>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</si>
  <si>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</si>
  <si>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</si>
  <si>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</si>
  <si>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</si>
  <si>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</si>
  <si>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</si>
  <si>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</si>
  <si>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</si>
  <si>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</si>
  <si>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</si>
  <si>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</si>
  <si>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</si>
  <si>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</si>
  <si>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</si>
  <si>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</si>
  <si>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</si>
  <si>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</si>
  <si>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</si>
  <si>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</si>
  <si>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</si>
  <si>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</si>
  <si>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</si>
  <si>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</si>
  <si>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</si>
  <si>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</si>
  <si>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</si>
  <si>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</si>
  <si>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</si>
  <si>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</si>
  <si>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</si>
  <si>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</si>
  <si>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</si>
  <si>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</si>
  <si>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</si>
  <si>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</si>
  <si>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</si>
  <si>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</si>
  <si>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</si>
  <si>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</si>
  <si>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</si>
  <si>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</si>
  <si>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</si>
  <si>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</si>
  <si>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</si>
  <si>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</si>
  <si>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</si>
  <si>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</si>
  <si>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</si>
  <si>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</si>
  <si>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</si>
  <si>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</si>
  <si>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</si>
  <si>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</si>
  <si>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</si>
  <si>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</si>
  <si>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</si>
  <si>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</si>
  <si>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</si>
  <si>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</si>
  <si>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</si>
  <si>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</si>
  <si>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</si>
  <si>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</si>
  <si>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</si>
  <si>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</si>
  <si>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</si>
  <si>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</si>
  <si>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</si>
  <si>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</si>
  <si>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</si>
  <si>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</si>
  <si>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</si>
  <si>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</si>
  <si>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</si>
  <si>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</si>
  <si>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</si>
  <si>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</si>
  <si>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</si>
  <si>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</si>
  <si>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</si>
  <si>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</si>
  <si>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</si>
  <si>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</si>
  <si>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</si>
  <si>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</si>
  <si>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</si>
  <si>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</si>
  <si>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</si>
  <si>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</si>
  <si>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</si>
  <si>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</si>
  <si>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</si>
  <si>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</si>
  <si>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</si>
  <si>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</si>
  <si>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</si>
  <si>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</si>
  <si>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</si>
  <si>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</si>
  <si>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</si>
  <si>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</si>
  <si>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</si>
  <si>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</si>
  <si>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</si>
  <si>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</si>
  <si>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</si>
  <si>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</si>
  <si>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</si>
  <si>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</si>
  <si>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</si>
  <si>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</si>
  <si>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</si>
  <si>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</si>
  <si>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</si>
  <si>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</si>
  <si>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</si>
  <si>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</si>
  <si>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</si>
  <si>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</si>
  <si>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</si>
  <si>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</si>
  <si>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</si>
  <si>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</si>
  <si>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</si>
  <si>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</si>
  <si>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</si>
  <si>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</si>
  <si>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</si>
  <si>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</si>
  <si>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</si>
  <si>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</si>
  <si>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</si>
  <si>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</si>
  <si>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</si>
  <si>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</si>
  <si>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</si>
  <si>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</si>
  <si>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</si>
  <si>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</si>
  <si>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</si>
  <si>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</si>
  <si>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</si>
  <si>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</si>
  <si>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</si>
  <si>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</si>
  <si>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</si>
  <si>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</si>
  <si>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</si>
  <si>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</si>
  <si>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</si>
  <si>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</si>
  <si>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</si>
  <si>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</si>
  <si>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</si>
  <si>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</si>
  <si>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</si>
  <si>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</si>
  <si>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</si>
  <si>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</si>
  <si>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</si>
  <si>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</si>
  <si>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</si>
  <si>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</si>
  <si>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</si>
  <si>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</si>
  <si>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</si>
  <si>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</si>
  <si>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</si>
  <si>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</si>
  <si>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</si>
  <si>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</si>
  <si>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</si>
  <si>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</si>
  <si>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</si>
  <si>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</si>
  <si>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</si>
  <si>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</si>
  <si>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</si>
  <si>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</si>
  <si>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</si>
  <si>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</si>
  <si>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</si>
  <si>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</si>
  <si>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</si>
  <si>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</si>
  <si>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</si>
  <si>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</si>
  <si>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</si>
  <si>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</si>
  <si>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</si>
  <si>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</si>
  <si>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</si>
  <si>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</si>
  <si>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</si>
  <si>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</si>
  <si>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</si>
  <si>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</si>
  <si>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</si>
  <si>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</si>
  <si>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</si>
  <si>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</si>
  <si>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</si>
  <si>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</si>
  <si>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</si>
  <si>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</si>
  <si>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</si>
  <si>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</si>
  <si>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</si>
  <si>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</si>
  <si>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</si>
  <si>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</si>
  <si>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</si>
  <si>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</si>
  <si>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</si>
  <si>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</si>
  <si>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</si>
  <si>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</si>
  <si>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</si>
  <si>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</si>
  <si>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</si>
  <si>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</si>
  <si>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</si>
  <si>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</si>
  <si>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</si>
  <si>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</si>
  <si>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</si>
  <si>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</si>
  <si>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</si>
  <si>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</si>
  <si>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</si>
  <si>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</si>
  <si>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</si>
  <si>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</si>
  <si>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</si>
  <si>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</si>
  <si>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</si>
  <si>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</si>
  <si>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</si>
  <si>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</si>
  <si>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</si>
  <si>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</si>
  <si>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</si>
  <si>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</si>
  <si>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</si>
  <si>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</si>
  <si>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</si>
  <si>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</si>
  <si>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</si>
  <si>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</si>
  <si>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</si>
  <si>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</si>
  <si>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</si>
  <si>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</si>
  <si>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</si>
  <si>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</si>
  <si>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</si>
  <si>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</si>
  <si>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</si>
  <si>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</si>
  <si>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</si>
  <si>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</si>
  <si>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</si>
  <si>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</si>
  <si>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</si>
  <si>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</si>
  <si>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</si>
  <si>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</si>
  <si>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</si>
  <si>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</si>
  <si>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</si>
  <si>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</si>
  <si>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</si>
  <si>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</si>
  <si>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</si>
  <si>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</si>
  <si>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</si>
  <si>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</si>
  <si>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</si>
  <si>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</si>
  <si>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</si>
  <si>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</si>
  <si>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</si>
  <si>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</si>
  <si>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</si>
  <si>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</si>
  <si>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</si>
  <si>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</si>
  <si>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</si>
  <si>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</si>
  <si>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</si>
  <si>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</si>
  <si>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</si>
  <si>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</si>
  <si>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</si>
  <si>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</si>
  <si>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</si>
  <si>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</si>
  <si>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</si>
  <si>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</si>
  <si>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</si>
  <si>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</si>
  <si>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</si>
  <si>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</si>
  <si>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</si>
  <si>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</si>
  <si>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</si>
  <si>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</si>
  <si>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</si>
  <si>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</si>
  <si>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</si>
  <si>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</si>
  <si>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</si>
  <si>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</si>
  <si>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</si>
  <si>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</si>
  <si>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</si>
  <si>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</si>
  <si>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</si>
  <si>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</si>
  <si>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</si>
  <si>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</si>
  <si>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</si>
  <si>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</si>
  <si>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</si>
  <si>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</si>
  <si>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</si>
  <si>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</si>
  <si>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</si>
  <si>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</si>
  <si>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</si>
  <si>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</si>
  <si>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</si>
  <si>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</si>
  <si>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</si>
  <si>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</si>
  <si>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</si>
  <si>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</si>
  <si>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</si>
  <si>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</si>
  <si>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</si>
  <si>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</si>
  <si>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</si>
  <si>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</si>
  <si>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</si>
  <si>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</si>
  <si>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</si>
  <si>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</si>
  <si>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</si>
  <si>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</si>
  <si>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</si>
  <si>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</si>
  <si>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</si>
  <si>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</si>
  <si>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</si>
  <si>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</si>
  <si>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</si>
  <si>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</si>
  <si>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</si>
  <si>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</si>
  <si>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</si>
  <si>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</si>
  <si>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</si>
  <si>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</si>
  <si>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</si>
  <si>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</si>
  <si>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</si>
  <si>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</si>
  <si>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</si>
  <si>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</si>
  <si>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</si>
  <si>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</si>
  <si>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</si>
  <si>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</si>
  <si>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</si>
  <si>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</si>
  <si>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</si>
  <si>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</si>
  <si>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</si>
  <si>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</si>
  <si>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</si>
  <si>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</si>
  <si>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</si>
  <si>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</si>
  <si>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</si>
  <si>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</si>
  <si>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</si>
  <si>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</si>
  <si>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</si>
  <si>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</si>
  <si>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</si>
  <si>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</si>
  <si>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</si>
  <si>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</si>
  <si>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</si>
  <si>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</si>
  <si>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</si>
  <si>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</si>
  <si>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</si>
  <si>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</si>
  <si>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</si>
  <si>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</si>
  <si>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</si>
  <si>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</si>
  <si>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</si>
  <si>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</si>
  <si>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</si>
  <si>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</si>
  <si>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</si>
  <si>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</si>
  <si>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</si>
  <si>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</si>
  <si>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</si>
  <si>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</si>
  <si>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</si>
  <si>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</si>
  <si>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</si>
  <si>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</si>
  <si>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</si>
  <si>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</si>
  <si>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</si>
  <si>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</si>
  <si>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</si>
  <si>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</si>
  <si>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</si>
  <si>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</si>
  <si>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</si>
  <si>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</si>
  <si>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</si>
  <si>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</si>
  <si>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</si>
  <si>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</si>
  <si>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</si>
  <si>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</si>
  <si>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</si>
  <si>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</si>
  <si>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</si>
  <si>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</si>
  <si>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</si>
  <si>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</si>
  <si>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</si>
  <si>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</si>
  <si>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</si>
  <si>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</si>
  <si>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</si>
  <si>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</si>
  <si>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</si>
  <si>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</si>
  <si>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</si>
  <si>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</si>
  <si>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</si>
  <si>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</si>
  <si>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</si>
  <si>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</si>
  <si>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</si>
  <si>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</si>
  <si>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</si>
  <si>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</si>
  <si>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</si>
  <si>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</si>
  <si>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</si>
  <si>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</si>
  <si>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</si>
  <si>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</si>
  <si>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</si>
  <si>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</si>
  <si>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</si>
  <si>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</si>
  <si>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</si>
  <si>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</si>
  <si>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</si>
  <si>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</si>
  <si>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</si>
  <si>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</si>
  <si>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</si>
  <si>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</si>
  <si>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</si>
  <si>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</si>
  <si>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</si>
  <si>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</si>
  <si>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</si>
  <si>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</si>
  <si>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</si>
  <si>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</si>
  <si>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</si>
  <si>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</si>
  <si>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</si>
  <si>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</si>
  <si>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</si>
  <si>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</si>
  <si>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</si>
  <si>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</si>
  <si>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</si>
  <si>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</si>
  <si>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</si>
  <si>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</si>
  <si>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</si>
  <si>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</si>
  <si>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</si>
  <si>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</si>
  <si>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</si>
  <si>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</si>
  <si>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</si>
  <si>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</si>
  <si>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</si>
  <si>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</si>
  <si>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</si>
  <si>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</si>
  <si>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</si>
  <si>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</si>
  <si>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</si>
  <si>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</si>
  <si>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</si>
  <si>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</si>
  <si>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</si>
  <si>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</si>
  <si>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</si>
  <si>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</si>
  <si>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</si>
  <si>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</si>
  <si>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</si>
  <si>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</si>
  <si>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</si>
  <si>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</si>
  <si>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</si>
  <si>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</si>
  <si>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</si>
  <si>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</si>
  <si>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</si>
  <si>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</si>
  <si>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</si>
  <si>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</si>
  <si>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</si>
  <si>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</si>
  <si>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</si>
  <si>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</si>
  <si>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</si>
  <si>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</si>
  <si>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</si>
  <si>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</si>
  <si>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</si>
  <si>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</si>
  <si>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</si>
  <si>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</si>
  <si>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</si>
  <si>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</si>
  <si>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</si>
  <si>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</si>
  <si>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</si>
  <si>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</si>
  <si>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</si>
  <si>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</si>
  <si>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</si>
  <si>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</si>
  <si>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</si>
  <si>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</si>
  <si>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</si>
  <si>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</si>
  <si>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</si>
  <si>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</si>
  <si>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</si>
  <si>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</si>
  <si>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</si>
  <si>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</si>
  <si>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</si>
  <si>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</si>
  <si>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</si>
  <si>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</si>
  <si>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</si>
  <si>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</si>
  <si>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</si>
  <si>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</si>
  <si>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</si>
  <si>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</si>
  <si>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</si>
  <si>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</si>
  <si>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</si>
  <si>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</si>
  <si>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</si>
  <si>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</si>
  <si>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</si>
  <si>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</si>
  <si>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</si>
  <si>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</si>
  <si>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</si>
  <si>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</si>
  <si>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</si>
  <si>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</si>
  <si>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</si>
  <si>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</si>
  <si>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</si>
  <si>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</si>
  <si>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</si>
  <si>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</si>
  <si>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</si>
  <si>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</si>
  <si>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</si>
  <si>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</si>
  <si>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</si>
  <si>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</si>
  <si>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</si>
  <si>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</si>
  <si>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</si>
  <si>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</si>
  <si>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</si>
  <si>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</si>
  <si>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</si>
  <si>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</si>
  <si>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</si>
  <si>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</si>
  <si>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</si>
  <si>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</si>
  <si>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</si>
  <si>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</si>
  <si>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</si>
  <si>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</si>
  <si>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</si>
  <si>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</si>
  <si>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</si>
  <si>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</si>
  <si>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</si>
  <si>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</si>
  <si>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</si>
  <si>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</si>
  <si>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</si>
  <si>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</si>
  <si>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</si>
  <si>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</si>
  <si>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</si>
  <si>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</si>
  <si>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</si>
  <si>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</si>
  <si>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</si>
  <si>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</si>
  <si>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</si>
  <si>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</si>
  <si>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</si>
  <si>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</si>
  <si>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</si>
  <si>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</si>
  <si>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</si>
  <si>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</si>
  <si>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</si>
  <si>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</si>
  <si>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</si>
  <si>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</si>
  <si>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</si>
  <si>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</si>
  <si>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</si>
  <si>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</si>
  <si>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</si>
  <si>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</si>
  <si>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</si>
  <si>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</si>
  <si>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</si>
  <si>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</si>
  <si>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</si>
  <si>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</si>
  <si>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</si>
  <si>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</si>
  <si>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</si>
  <si>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</si>
  <si>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</si>
  <si>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</si>
  <si>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</si>
  <si>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</si>
  <si>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</si>
  <si>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</si>
  <si>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</si>
  <si>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</si>
  <si>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</si>
  <si>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</si>
  <si>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</si>
  <si>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</si>
  <si>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</si>
  <si>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</si>
  <si>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</si>
  <si>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</si>
  <si>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</si>
  <si>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</si>
  <si>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</si>
  <si>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</si>
  <si>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</si>
  <si>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</si>
  <si>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</si>
  <si>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</si>
  <si>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</si>
  <si>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</si>
  <si>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</si>
  <si>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</si>
  <si>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</si>
  <si>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</si>
  <si>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</si>
  <si>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</si>
  <si>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</si>
  <si>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</si>
  <si>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</si>
  <si>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</si>
  <si>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</si>
  <si>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</si>
  <si>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</si>
  <si>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</si>
  <si>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</si>
  <si>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</si>
  <si>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</si>
  <si>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</si>
  <si>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</si>
  <si>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</si>
  <si>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</si>
  <si>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</si>
  <si>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</si>
  <si>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</si>
  <si>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</si>
  <si>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</si>
  <si>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</si>
  <si>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</si>
  <si>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</si>
  <si>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</si>
  <si>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</si>
  <si>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</si>
  <si>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</si>
  <si>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</si>
  <si>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</si>
  <si>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</si>
  <si>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</si>
  <si>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</si>
  <si>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</si>
  <si>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</si>
  <si>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</si>
  <si>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</si>
  <si>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</si>
  <si>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</si>
  <si>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</si>
  <si>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</si>
  <si>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</si>
  <si>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</si>
  <si>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</si>
  <si>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</si>
  <si>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</si>
  <si>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</si>
  <si>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</si>
  <si>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</si>
  <si>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</si>
  <si>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</si>
  <si>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</si>
  <si>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</si>
  <si>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</si>
  <si>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</si>
  <si>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</si>
  <si>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</si>
  <si>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</si>
  <si>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</si>
  <si>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</si>
  <si>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</si>
  <si>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</si>
  <si>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</si>
  <si>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</si>
  <si>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</si>
  <si>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</si>
  <si>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</si>
  <si>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</si>
  <si>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</si>
  <si>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</si>
  <si>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</si>
  <si>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</si>
  <si>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</si>
  <si>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</si>
  <si>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</si>
  <si>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</si>
  <si>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</si>
  <si>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</si>
  <si>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</si>
  <si>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</si>
  <si>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</si>
  <si>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</si>
  <si>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</si>
  <si>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</si>
  <si>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</si>
  <si>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</si>
  <si>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</si>
  <si>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</si>
  <si>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</si>
  <si>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</si>
  <si>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</si>
  <si>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</si>
  <si>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</si>
  <si>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</si>
  <si>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</si>
  <si>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</si>
  <si>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</si>
  <si>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</si>
  <si>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</si>
  <si>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</si>
  <si>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</si>
  <si>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</si>
  <si>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</si>
  <si>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</si>
  <si>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</si>
  <si>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</si>
  <si>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</si>
  <si>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</si>
  <si>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</si>
  <si>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</si>
  <si>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</si>
  <si>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</si>
  <si>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</si>
  <si>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</si>
  <si>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</si>
  <si>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</si>
  <si>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</si>
  <si>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</si>
  <si>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</si>
  <si>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</si>
  <si>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</si>
  <si>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</si>
  <si>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</si>
  <si>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</si>
  <si>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</si>
  <si>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</si>
  <si>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</si>
  <si>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</si>
  <si>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</si>
  <si>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</si>
  <si>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</si>
  <si>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</si>
  <si>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</si>
  <si>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</si>
  <si>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</si>
  <si>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</si>
  <si>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</si>
  <si>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</si>
  <si>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</si>
  <si>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</si>
  <si>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</si>
  <si>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</si>
  <si>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</si>
  <si>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</si>
  <si>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</si>
  <si>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</si>
  <si>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</si>
  <si>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</si>
  <si>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</si>
  <si>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</si>
  <si>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</si>
  <si>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</si>
  <si>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</si>
  <si>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</si>
  <si>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</si>
  <si>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</si>
  <si>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</si>
  <si>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</si>
  <si>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</si>
  <si>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</si>
  <si>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</si>
  <si>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</si>
  <si>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</si>
  <si>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</si>
  <si>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</si>
  <si>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</si>
  <si>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</si>
  <si>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</si>
  <si>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</si>
  <si>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</si>
  <si>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</si>
  <si>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</si>
  <si>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</si>
  <si>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</si>
  <si>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</si>
  <si>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</si>
  <si>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</si>
  <si>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</si>
  <si>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</si>
  <si>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</si>
  <si>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</si>
  <si>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</si>
  <si>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</si>
  <si>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</si>
  <si>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</si>
  <si>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</si>
  <si>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</si>
  <si>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</si>
  <si>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</si>
  <si>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</si>
  <si>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</si>
  <si>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</si>
  <si>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</si>
  <si>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</si>
  <si>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</si>
  <si>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</si>
  <si>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</si>
  <si>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</si>
  <si>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</si>
  <si>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</si>
  <si>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</si>
  <si>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</si>
  <si>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</si>
  <si>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</si>
  <si>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</si>
  <si>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</si>
  <si>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</si>
  <si>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</si>
  <si>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</si>
  <si>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</si>
  <si>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</si>
  <si>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</si>
  <si>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</si>
  <si>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</si>
  <si>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</si>
  <si>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</si>
  <si>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</si>
  <si>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</si>
  <si>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</si>
  <si>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</si>
  <si>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</si>
  <si>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</si>
  <si>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</si>
  <si>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</si>
  <si>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</si>
  <si>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</si>
  <si>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</si>
  <si>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</si>
  <si>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</si>
  <si>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</si>
  <si>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</si>
  <si>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</si>
  <si>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</si>
  <si>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</si>
  <si>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</si>
  <si>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</si>
  <si>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</si>
  <si>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</si>
  <si>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</si>
  <si>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</si>
  <si>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</si>
  <si>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</si>
  <si>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</si>
  <si>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</si>
  <si>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</si>
  <si>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</si>
  <si>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</si>
  <si>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</si>
  <si>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</si>
  <si>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</si>
  <si>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</si>
  <si>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</si>
  <si>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</si>
  <si>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</si>
  <si>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</si>
  <si>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</si>
  <si>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</si>
  <si>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</si>
  <si>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</si>
  <si>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</si>
  <si>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</si>
  <si>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</si>
  <si>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</si>
  <si>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</si>
  <si>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</si>
  <si>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</si>
  <si>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</si>
  <si>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</si>
  <si>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</si>
  <si>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</si>
  <si>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</si>
  <si>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</si>
  <si>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</si>
  <si>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</si>
  <si>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</si>
  <si>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</si>
  <si>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</si>
  <si>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</si>
  <si>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</si>
  <si>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</si>
  <si>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</si>
  <si>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</si>
  <si>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</si>
  <si>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</si>
  <si>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</si>
  <si>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</si>
  <si>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</si>
  <si>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</si>
  <si>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</si>
  <si>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</si>
  <si>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</si>
  <si>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</si>
  <si>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</si>
  <si>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</si>
  <si>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</si>
  <si>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</si>
  <si>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</si>
  <si>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</si>
  <si>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</si>
  <si>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</si>
  <si>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</si>
  <si>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</si>
  <si>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</si>
  <si>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</si>
  <si>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</si>
  <si>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</si>
  <si>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</si>
  <si>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</si>
  <si>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</si>
  <si>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</si>
  <si>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</si>
  <si>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</si>
  <si>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</si>
  <si>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</si>
  <si>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</si>
  <si>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</si>
  <si>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</si>
  <si>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</si>
  <si>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</si>
  <si>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</si>
  <si>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</si>
  <si>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</si>
  <si>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</si>
  <si>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</si>
  <si>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</si>
  <si>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</si>
  <si>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</si>
  <si>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</si>
  <si>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</si>
  <si>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</si>
  <si>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</si>
  <si>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</si>
  <si>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</si>
  <si>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</si>
  <si>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</si>
  <si>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</si>
  <si>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</si>
  <si>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</si>
  <si>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</si>
  <si>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</si>
  <si>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</si>
  <si>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</si>
  <si>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</si>
  <si>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</si>
  <si>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</si>
  <si>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</si>
  <si>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</si>
  <si>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</si>
  <si>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</si>
  <si>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</si>
  <si>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</si>
  <si>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</si>
  <si>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</si>
  <si>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</si>
  <si>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</si>
  <si>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</si>
  <si>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</si>
  <si>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</si>
  <si>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</si>
  <si>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</si>
  <si>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</si>
  <si>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</si>
  <si>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</si>
  <si>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</si>
  <si>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</si>
  <si>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</si>
  <si>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</si>
  <si>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</si>
  <si>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</si>
  <si>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</si>
  <si>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</si>
  <si>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</si>
  <si>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</si>
  <si>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</si>
  <si>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</si>
  <si>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</si>
  <si>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</si>
  <si>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</si>
  <si>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</si>
  <si>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</si>
  <si>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</si>
  <si>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</si>
  <si>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</si>
  <si>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</si>
  <si>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</si>
  <si>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</si>
  <si>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</si>
  <si>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</si>
  <si>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</si>
  <si>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</si>
  <si>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</si>
  <si>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</si>
  <si>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</si>
  <si>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</si>
  <si>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</si>
  <si>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</si>
  <si>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</si>
  <si>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</si>
  <si>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</si>
  <si>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</si>
  <si>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</si>
  <si>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</si>
  <si>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</si>
  <si>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</si>
  <si>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</si>
  <si>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</si>
  <si>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</si>
  <si>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</si>
  <si>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</si>
  <si>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</si>
  <si>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</si>
  <si>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</si>
  <si>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</si>
  <si>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</si>
  <si>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</si>
  <si>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</si>
  <si>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</si>
  <si>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</si>
  <si>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</si>
  <si>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</si>
  <si>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</si>
  <si>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</si>
  <si>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</si>
  <si>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</si>
  <si>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</si>
  <si>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</si>
  <si>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</si>
  <si>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</si>
  <si>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</si>
  <si>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</si>
  <si>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</si>
  <si>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</si>
  <si>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</si>
  <si>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</si>
  <si>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</si>
  <si>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</si>
  <si>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</si>
  <si>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</si>
  <si>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</si>
  <si>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</si>
  <si>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</si>
  <si>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</si>
  <si>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</si>
  <si>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</si>
  <si>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</si>
  <si>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</si>
  <si>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</si>
  <si>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</si>
  <si>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</si>
  <si>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</si>
  <si>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</si>
  <si>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</si>
  <si>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</si>
  <si>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</si>
  <si>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</si>
  <si>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</si>
  <si>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</si>
  <si>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</si>
  <si>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</si>
  <si>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</si>
  <si>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</si>
  <si>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</si>
  <si>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</si>
  <si>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</si>
  <si>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</si>
  <si>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</si>
  <si>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</si>
  <si>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</si>
  <si>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</si>
  <si>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</si>
  <si>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</si>
  <si>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</si>
  <si>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</si>
  <si>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</si>
  <si>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</si>
  <si>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</si>
  <si>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</si>
  <si>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</si>
  <si>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</si>
  <si>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</si>
  <si>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</si>
  <si>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</si>
  <si>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</si>
  <si>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</si>
  <si>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</si>
  <si>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</si>
  <si>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</si>
  <si>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</si>
  <si>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</si>
  <si>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</si>
  <si>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</si>
  <si>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</si>
  <si>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</si>
  <si>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</si>
  <si>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</si>
  <si>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</si>
  <si>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</si>
  <si>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</si>
  <si>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</si>
  <si>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</si>
  <si>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</si>
  <si>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</si>
  <si>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</si>
  <si>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</si>
  <si>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</si>
  <si>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</si>
  <si>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</si>
  <si>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</si>
  <si>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</si>
  <si>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</si>
  <si>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</si>
  <si>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</si>
  <si>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</si>
  <si>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</si>
  <si>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</si>
  <si>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</si>
  <si>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</si>
  <si>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</si>
  <si>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</si>
  <si>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</si>
  <si>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</si>
  <si>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</si>
  <si>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</si>
  <si>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</si>
  <si>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</si>
  <si>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</si>
  <si>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</si>
  <si>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</si>
  <si>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</si>
  <si>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</si>
  <si>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</si>
  <si>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</si>
  <si>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</si>
  <si>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</si>
  <si>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</si>
  <si>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</si>
  <si>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</si>
  <si>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</si>
  <si>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</si>
  <si>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</si>
  <si>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</si>
  <si>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</si>
  <si>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</si>
  <si>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</si>
  <si>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</si>
  <si>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</si>
  <si>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</si>
  <si>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</si>
  <si>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</si>
  <si>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</si>
  <si>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</si>
  <si>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</si>
  <si>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</si>
  <si>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</si>
  <si>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</si>
  <si>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</si>
  <si>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</si>
  <si>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</si>
  <si>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</si>
  <si>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</si>
  <si>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</si>
  <si>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</si>
  <si>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</si>
  <si>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</si>
  <si>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</si>
  <si>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</si>
  <si>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</si>
  <si>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</si>
  <si>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</si>
  <si>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</si>
  <si>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</si>
  <si>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</si>
  <si>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</si>
  <si>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</si>
  <si>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</si>
  <si>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</si>
  <si>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</si>
  <si>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</si>
  <si>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</si>
  <si>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</si>
  <si>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</si>
  <si>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</si>
  <si>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</si>
  <si>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</si>
  <si>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</si>
  <si>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</si>
  <si>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</si>
  <si>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</si>
  <si>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</si>
  <si>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</si>
  <si>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</si>
  <si>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</si>
  <si>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</si>
  <si>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</si>
  <si>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</si>
  <si>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</si>
  <si>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</si>
  <si>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</si>
  <si>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</si>
  <si>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</si>
  <si>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</si>
  <si>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</si>
  <si>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</si>
  <si>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</si>
  <si>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</si>
  <si>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</si>
  <si>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</si>
  <si>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</si>
  <si>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</si>
  <si>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</si>
  <si>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</si>
  <si>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</si>
  <si>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</si>
  <si>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</si>
  <si>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</si>
  <si>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</si>
  <si>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</si>
  <si>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</si>
  <si>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</si>
  <si>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</si>
  <si>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</si>
  <si>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</si>
  <si>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</si>
  <si>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</si>
  <si>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</si>
  <si>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</si>
  <si>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</si>
  <si>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</si>
  <si>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</si>
  <si>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</si>
  <si>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</si>
  <si>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</si>
  <si>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</si>
  <si>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</si>
  <si>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</si>
  <si>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</si>
  <si>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</si>
  <si>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</si>
  <si>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</si>
  <si>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</si>
  <si>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</si>
  <si>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</si>
  <si>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</si>
  <si>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</si>
  <si>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</si>
  <si>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</si>
  <si>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</si>
  <si>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</si>
  <si>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</si>
  <si>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</si>
  <si>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</si>
  <si>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</si>
  <si>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</si>
  <si>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</si>
  <si>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</si>
  <si>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</si>
  <si>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</si>
  <si>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</si>
  <si>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</si>
  <si>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</si>
  <si>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</si>
  <si>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</si>
  <si>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</si>
  <si>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</si>
  <si>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</si>
  <si>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</si>
  <si>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</si>
  <si>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</si>
  <si>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</si>
  <si>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</si>
  <si>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</si>
  <si>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</si>
  <si>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</si>
  <si>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</si>
  <si>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</si>
  <si>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</si>
  <si>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</si>
  <si>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</si>
  <si>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</si>
  <si>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</si>
  <si>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</si>
  <si>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</si>
  <si>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</si>
  <si>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</si>
  <si>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</si>
  <si>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</si>
  <si>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</si>
  <si>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</si>
  <si>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</si>
  <si>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</si>
  <si>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</si>
  <si>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</si>
  <si>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</si>
  <si>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</si>
  <si>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</si>
  <si>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</si>
  <si>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</si>
  <si>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</si>
  <si>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</si>
  <si>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</si>
  <si>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</si>
  <si>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</si>
  <si>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</si>
  <si>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</si>
  <si>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</si>
  <si>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</si>
  <si>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</si>
  <si>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</si>
  <si>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</si>
  <si>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</si>
  <si>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</si>
  <si>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</si>
  <si>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</si>
  <si>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</si>
  <si>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</si>
  <si>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</si>
  <si>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</si>
  <si>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</si>
  <si>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</si>
  <si>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</si>
  <si>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</si>
  <si>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</si>
  <si>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</si>
  <si>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</si>
  <si>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</si>
  <si>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</si>
  <si>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</si>
  <si>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</si>
  <si>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</si>
  <si>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</si>
  <si>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</si>
  <si>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</si>
  <si>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</si>
  <si>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</si>
  <si>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</si>
  <si>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</si>
  <si>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</si>
  <si>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</si>
  <si>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</si>
  <si>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</si>
  <si>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</si>
  <si>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</si>
  <si>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</si>
  <si>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</si>
  <si>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</si>
  <si>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</si>
  <si>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</si>
  <si>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</si>
  <si>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</si>
  <si>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</si>
  <si>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</si>
  <si>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</si>
  <si>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</si>
  <si>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</si>
  <si>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</si>
  <si>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</si>
  <si>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</si>
  <si>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</si>
  <si>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</si>
  <si>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</si>
  <si>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</si>
  <si>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</si>
  <si>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</si>
  <si>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</si>
  <si>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</si>
  <si>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</si>
  <si>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</si>
  <si>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</si>
  <si>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</si>
  <si>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</si>
  <si>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</si>
  <si>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</si>
  <si>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</si>
  <si>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</si>
  <si>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</si>
  <si>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</si>
  <si>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</si>
  <si>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</si>
  <si>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</si>
  <si>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</si>
  <si>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</si>
  <si>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</si>
  <si>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</si>
  <si>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</si>
  <si>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</si>
  <si>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</si>
  <si>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</si>
  <si>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</si>
  <si>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</si>
  <si>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</si>
  <si>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</si>
  <si>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</si>
  <si>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</si>
  <si>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</si>
  <si>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</si>
  <si>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</si>
  <si>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</si>
  <si>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</si>
  <si>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</si>
  <si>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</si>
  <si>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</si>
  <si>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</si>
  <si>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</si>
  <si>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</si>
  <si>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</si>
  <si>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</si>
  <si>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</si>
  <si>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</si>
  <si>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</si>
  <si>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</si>
  <si>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</si>
  <si>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</si>
  <si>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</si>
  <si>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</si>
  <si>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</si>
  <si>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</si>
  <si>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</si>
  <si>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</si>
  <si>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</si>
  <si>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</si>
  <si>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</si>
  <si>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</si>
  <si>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</si>
  <si>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</si>
  <si>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</si>
  <si>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</si>
  <si>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</si>
  <si>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</si>
  <si>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</si>
  <si>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</si>
  <si>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</si>
  <si>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</si>
  <si>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</si>
  <si>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</si>
  <si>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</si>
  <si>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</si>
  <si>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</si>
  <si>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</si>
  <si>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</si>
  <si>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</si>
  <si>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</si>
  <si>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</si>
  <si>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</si>
  <si>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</si>
  <si>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</si>
  <si>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</si>
  <si>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</si>
  <si>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</si>
  <si>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</si>
  <si>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</si>
  <si>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</si>
  <si>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</si>
  <si>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</si>
  <si>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</si>
  <si>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</si>
  <si>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</si>
  <si>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</si>
  <si>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</si>
  <si>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</si>
  <si>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</si>
  <si>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</si>
  <si>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</si>
  <si>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</si>
  <si>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</si>
  <si>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</si>
  <si>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</si>
  <si>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</si>
  <si>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</si>
  <si>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</si>
  <si>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</si>
  <si>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</si>
  <si>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</si>
  <si>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</si>
  <si>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</si>
  <si>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</si>
  <si>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</si>
  <si>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</si>
  <si>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</si>
  <si>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</si>
  <si>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</si>
  <si>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</si>
  <si>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</si>
  <si>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</si>
  <si>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</si>
  <si>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</si>
  <si>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</si>
  <si>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</si>
  <si>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</si>
  <si>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</si>
  <si>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</si>
  <si>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</si>
  <si>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</si>
  <si>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</si>
  <si>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</si>
  <si>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</si>
  <si>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</si>
  <si>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</si>
  <si>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</si>
  <si>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</si>
  <si>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</si>
  <si>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</si>
  <si>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</si>
  <si>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</si>
  <si>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</si>
  <si>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</si>
  <si>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</si>
  <si>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</si>
  <si>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</si>
  <si>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</si>
  <si>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</si>
  <si>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</si>
  <si>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</si>
  <si>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</si>
  <si>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</si>
  <si>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</si>
  <si>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</si>
  <si>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</si>
  <si>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</si>
  <si>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</si>
  <si>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</si>
  <si>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</si>
  <si>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</si>
  <si>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</si>
  <si>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</si>
  <si>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</si>
  <si>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</si>
  <si>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</si>
  <si>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</si>
  <si>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</si>
  <si>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</si>
  <si>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</si>
  <si>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</si>
  <si>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</si>
  <si>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</si>
  <si>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</si>
  <si>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</si>
  <si>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</si>
  <si>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</si>
  <si>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</si>
  <si>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</si>
  <si>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</si>
  <si>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</si>
  <si>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</si>
  <si>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</si>
  <si>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</si>
  <si>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</si>
  <si>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</si>
  <si>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</si>
  <si>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</si>
  <si>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</si>
  <si>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</si>
  <si>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</si>
  <si>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</si>
  <si>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</si>
  <si>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</si>
  <si>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</si>
  <si>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</si>
  <si>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</si>
  <si>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</si>
  <si>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</si>
  <si>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</si>
  <si>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</si>
  <si>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</si>
  <si>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</si>
  <si>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</si>
  <si>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</si>
  <si>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</si>
  <si>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</si>
  <si>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</si>
  <si>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</si>
  <si>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</si>
  <si>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</si>
  <si>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</si>
  <si>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</si>
  <si>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</si>
  <si>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</si>
  <si>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</si>
  <si>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</si>
  <si>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</si>
  <si>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</si>
  <si>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</si>
  <si>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</si>
  <si>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</si>
  <si>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</si>
  <si>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</si>
  <si>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</si>
  <si>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</si>
  <si>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</si>
  <si>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</si>
  <si>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</si>
  <si>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</si>
  <si>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</si>
  <si>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</si>
  <si>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</si>
  <si>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</si>
  <si>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</si>
  <si>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</si>
  <si>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</si>
  <si>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</si>
  <si>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</si>
  <si>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</si>
  <si>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</si>
  <si>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</si>
  <si>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</si>
  <si>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</si>
  <si>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</si>
  <si>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</si>
  <si>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</si>
  <si>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</si>
  <si>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</si>
  <si>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</si>
  <si>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</si>
  <si>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</si>
  <si>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</si>
  <si>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</si>
  <si>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</si>
  <si>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</si>
  <si>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</si>
  <si>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</si>
  <si>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</si>
  <si>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</si>
  <si>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</si>
  <si>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</si>
  <si>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</si>
  <si>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</si>
  <si>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</si>
  <si>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</si>
  <si>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</si>
  <si>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</si>
  <si>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</si>
  <si>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</si>
  <si>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</si>
  <si>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</si>
  <si>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</si>
  <si>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</si>
  <si>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</si>
  <si>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</si>
  <si>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</si>
  <si>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</si>
  <si>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</si>
  <si>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</si>
  <si>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</si>
  <si>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</si>
  <si>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</si>
  <si>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</si>
  <si>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</si>
  <si>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</si>
  <si>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</si>
  <si>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</si>
  <si>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</si>
  <si>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</si>
  <si>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</si>
  <si>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</si>
  <si>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</si>
  <si>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</si>
  <si>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</si>
  <si>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</si>
  <si>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</si>
  <si>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</si>
  <si>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</si>
  <si>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</si>
  <si>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</si>
  <si>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</si>
  <si>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</si>
  <si>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</si>
  <si>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</si>
  <si>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</si>
  <si>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</si>
  <si>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</si>
  <si>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</si>
  <si>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</si>
  <si>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</si>
  <si>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</si>
  <si>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</si>
  <si>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</si>
  <si>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</si>
  <si>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</si>
  <si>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</si>
  <si>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</si>
  <si>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</si>
  <si>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</si>
  <si>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</si>
  <si>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</si>
  <si>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</si>
  <si>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</si>
  <si>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</si>
  <si>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</si>
  <si>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</si>
  <si>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</si>
  <si>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</si>
  <si>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</si>
  <si>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</si>
  <si>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</si>
  <si>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</si>
  <si>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</si>
  <si>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</si>
  <si>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</si>
  <si>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</si>
  <si>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</si>
  <si>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</si>
  <si>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</si>
  <si>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</si>
  <si>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</si>
  <si>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</si>
  <si>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</si>
  <si>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</si>
  <si>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</si>
  <si>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</si>
  <si>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</si>
  <si>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</si>
  <si>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</si>
  <si>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</si>
  <si>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</si>
  <si>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</si>
  <si>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</si>
  <si>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</si>
  <si>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</si>
  <si>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</si>
  <si>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</si>
  <si>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</si>
  <si>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</si>
  <si>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</si>
  <si>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</si>
  <si>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</si>
  <si>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</si>
  <si>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</si>
  <si>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</si>
  <si>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</si>
  <si>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</si>
  <si>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</si>
  <si>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</si>
  <si>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</si>
  <si>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</si>
  <si>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</si>
  <si>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</si>
  <si>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</si>
  <si>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</si>
  <si>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</si>
  <si>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</si>
  <si>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</si>
  <si>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</si>
  <si>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</si>
  <si>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</si>
  <si>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</si>
  <si>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</si>
  <si>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</si>
  <si>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</si>
  <si>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</si>
  <si>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</si>
  <si>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</si>
  <si>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</si>
  <si>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</si>
  <si>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</si>
  <si>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</si>
  <si>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</si>
  <si>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</si>
  <si>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</si>
  <si>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</si>
  <si>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</si>
  <si>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</si>
  <si>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</si>
  <si>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</si>
  <si>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</si>
  <si>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</si>
  <si>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</si>
  <si>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</si>
  <si>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</si>
  <si>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</si>
  <si>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</si>
  <si>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</si>
  <si>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</si>
  <si>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</si>
  <si>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</si>
  <si>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</si>
  <si>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</si>
  <si>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</si>
  <si>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</si>
  <si>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</si>
  <si>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</si>
  <si>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</si>
  <si>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</si>
  <si>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</si>
  <si>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</si>
  <si>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</si>
  <si>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</si>
  <si>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</si>
  <si>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</si>
  <si>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</si>
  <si>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</si>
  <si>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</si>
  <si>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</si>
  <si>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</si>
  <si>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</si>
  <si>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</si>
  <si>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</si>
  <si>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</si>
  <si>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</si>
  <si>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</si>
  <si>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</si>
  <si>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</si>
  <si>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</si>
  <si>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</si>
  <si>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</si>
  <si>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</si>
  <si>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</si>
  <si>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</si>
  <si>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</si>
  <si>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</si>
  <si>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</si>
  <si>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</si>
  <si>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</si>
  <si>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</si>
  <si>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</si>
  <si>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</si>
  <si>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</si>
  <si>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</si>
  <si>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</si>
  <si>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</si>
  <si>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</si>
  <si>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</si>
  <si>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</si>
  <si>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</si>
  <si>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</si>
  <si>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</si>
  <si>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</si>
  <si>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</si>
  <si>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</si>
  <si>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</si>
  <si>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</si>
  <si>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</si>
  <si>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</si>
  <si>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</si>
  <si>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</si>
  <si>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</si>
  <si>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</si>
  <si>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</si>
  <si>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</si>
  <si>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</si>
  <si>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</si>
  <si>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</si>
  <si>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</si>
  <si>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</si>
  <si>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</si>
  <si>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</si>
  <si>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</si>
  <si>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</si>
  <si>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</si>
  <si>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</si>
  <si>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</si>
  <si>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</si>
  <si>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</si>
  <si>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</si>
  <si>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</si>
  <si>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</si>
  <si>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</si>
  <si>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</si>
  <si>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</si>
  <si>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</si>
  <si>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</si>
  <si>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</si>
  <si>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</si>
  <si>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</si>
  <si>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</si>
  <si>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</si>
  <si>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</si>
  <si>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</si>
  <si>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</si>
  <si>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</si>
  <si>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</si>
  <si>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</si>
  <si>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</si>
  <si>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</si>
  <si>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</si>
  <si>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</si>
  <si>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</si>
  <si>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</si>
  <si>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</si>
  <si>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</si>
  <si>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</si>
  <si>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</si>
  <si>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</si>
  <si>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</si>
  <si>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</si>
  <si>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</si>
  <si>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</si>
  <si>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</si>
  <si>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</si>
  <si>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</si>
  <si>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</si>
  <si>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</si>
  <si>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</si>
  <si>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</si>
  <si>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</si>
  <si>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</si>
  <si>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</si>
  <si>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</si>
  <si>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</si>
  <si>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</si>
  <si>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</si>
  <si>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</si>
  <si>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</si>
  <si>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</si>
  <si>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</si>
  <si>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</si>
  <si>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</si>
  <si>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</si>
  <si>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</si>
  <si>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</si>
  <si>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</si>
  <si>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</si>
  <si>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</si>
  <si>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</si>
  <si>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</si>
  <si>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</si>
  <si>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</si>
  <si>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</si>
  <si>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</si>
  <si>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</si>
  <si>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</si>
  <si>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</si>
  <si>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</si>
  <si>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</si>
  <si>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</si>
  <si>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</si>
  <si>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</si>
  <si>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</si>
  <si>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</si>
  <si>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</si>
  <si>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</si>
  <si>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</si>
  <si>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</si>
  <si>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</si>
  <si>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</si>
  <si>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</si>
  <si>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</si>
  <si>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</si>
  <si>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</si>
  <si>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</si>
  <si>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</si>
  <si>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</si>
  <si>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</si>
  <si>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</si>
  <si>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</si>
  <si>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</si>
  <si>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</si>
  <si>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</si>
  <si>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</si>
  <si>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</si>
  <si>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</si>
  <si>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</si>
  <si>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</si>
  <si>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</si>
  <si>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</si>
  <si>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</si>
  <si>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</si>
  <si>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</si>
  <si>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</si>
  <si>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</si>
  <si>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</si>
  <si>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</si>
  <si>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</si>
  <si>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</si>
  <si>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</si>
  <si>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</si>
  <si>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</si>
  <si>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</si>
  <si>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</si>
  <si>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</si>
  <si>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</si>
  <si>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</si>
  <si>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</si>
  <si>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</si>
  <si>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</si>
  <si>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</si>
  <si>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</si>
  <si>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</si>
  <si>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</si>
  <si>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</si>
  <si>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</si>
  <si>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</si>
  <si>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</si>
  <si>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</si>
  <si>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</si>
  <si>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</si>
  <si>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</si>
  <si>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</si>
  <si>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</si>
  <si>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</si>
  <si>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</si>
  <si>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</si>
  <si>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</si>
  <si>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</si>
  <si>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</si>
  <si>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</si>
  <si>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</si>
  <si>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</si>
  <si>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</si>
  <si>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</si>
  <si>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</si>
  <si>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</si>
  <si>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</si>
  <si>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</si>
  <si>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</si>
  <si>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</si>
  <si>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</si>
  <si>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</si>
  <si>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</si>
  <si>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</si>
  <si>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</si>
  <si>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</si>
  <si>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</si>
  <si>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</si>
  <si>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</si>
  <si>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</si>
  <si>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</si>
  <si>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</si>
  <si>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</si>
  <si>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</si>
  <si>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</si>
  <si>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</si>
  <si>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</si>
  <si>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</si>
  <si>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</si>
  <si>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</si>
  <si>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</si>
  <si>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</si>
  <si>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</si>
  <si>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</si>
  <si>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</si>
  <si>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</si>
  <si>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</si>
  <si>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</si>
  <si>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</si>
  <si>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</si>
  <si>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</si>
  <si>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</si>
  <si>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</si>
  <si>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</si>
  <si>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</si>
  <si>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</si>
  <si>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</si>
  <si>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</si>
  <si>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</si>
  <si>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</si>
  <si>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</si>
  <si>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</si>
  <si>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</si>
  <si>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</si>
  <si>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</si>
  <si>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</si>
  <si>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</si>
  <si>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</si>
  <si>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</si>
  <si>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</si>
  <si>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</si>
  <si>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</si>
  <si>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</si>
  <si>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</si>
  <si>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</si>
  <si>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</si>
  <si>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</si>
  <si>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</si>
  <si>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</si>
  <si>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</si>
  <si>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</si>
  <si>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</si>
  <si>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</si>
  <si>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</si>
  <si>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</si>
  <si>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</si>
  <si>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</si>
  <si>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</si>
  <si>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</si>
  <si>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</si>
  <si>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</si>
  <si>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</si>
  <si>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</si>
  <si>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</si>
  <si>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</si>
  <si>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</si>
  <si>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</si>
  <si>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</si>
  <si>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</si>
  <si>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</si>
  <si>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</si>
  <si>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</si>
  <si>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</si>
  <si>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</si>
  <si>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</si>
  <si>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</si>
  <si>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</si>
  <si>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</si>
  <si>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</si>
  <si>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</si>
  <si>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</si>
  <si>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</si>
  <si>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</si>
  <si>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</si>
  <si>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</si>
  <si>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</si>
  <si>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</si>
  <si>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</si>
  <si>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</si>
  <si>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</si>
  <si>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</si>
  <si>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</si>
  <si>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</si>
  <si>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</si>
  <si>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</si>
  <si>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</si>
  <si>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</si>
  <si>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</si>
  <si>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</si>
  <si>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</si>
  <si>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</si>
  <si>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</si>
  <si>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</si>
  <si>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</si>
  <si>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</si>
  <si>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</si>
  <si>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</si>
  <si>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</si>
  <si>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</si>
  <si>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</si>
  <si>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</si>
  <si>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</si>
  <si>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</si>
  <si>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</si>
  <si>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</si>
  <si>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</si>
  <si>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</si>
  <si>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</si>
  <si>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</si>
  <si>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</si>
  <si>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</si>
  <si>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</si>
  <si>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</si>
  <si>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</si>
  <si>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</si>
  <si>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</si>
  <si>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</si>
  <si>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</si>
  <si>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</si>
  <si>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</si>
  <si>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</si>
  <si>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</si>
  <si>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</si>
  <si>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</si>
  <si>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</si>
  <si>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</si>
  <si>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</si>
  <si>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</si>
  <si>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</si>
  <si>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</si>
  <si>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</si>
  <si>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</si>
  <si>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</si>
  <si>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</si>
  <si>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</si>
  <si>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</si>
  <si>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</si>
  <si>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</si>
  <si>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</si>
  <si>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</si>
  <si>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</si>
  <si>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</si>
  <si>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</si>
  <si>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</si>
  <si>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</si>
  <si>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</si>
  <si>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</si>
  <si>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</si>
  <si>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</si>
  <si>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</si>
  <si>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</si>
  <si>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</si>
  <si>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</si>
  <si>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</si>
  <si>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</si>
  <si>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</si>
  <si>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</si>
  <si>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</si>
  <si>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</si>
  <si>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</si>
  <si>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</si>
  <si>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</si>
  <si>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</si>
  <si>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</si>
  <si>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</si>
  <si>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</si>
  <si>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</si>
  <si>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</si>
  <si>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</si>
  <si>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</si>
  <si>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</si>
  <si>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</si>
  <si>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</si>
  <si>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</si>
  <si>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</si>
  <si>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</si>
  <si>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</si>
  <si>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</si>
  <si>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</si>
  <si>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</si>
  <si>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</si>
  <si>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</si>
  <si>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</si>
  <si>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</si>
  <si>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</si>
  <si>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</si>
  <si>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</si>
  <si>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</si>
  <si>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</si>
  <si>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</si>
  <si>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</si>
  <si>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</si>
  <si>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</si>
  <si>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</si>
  <si>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</si>
  <si>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</si>
  <si>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</si>
  <si>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</si>
  <si>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</si>
  <si>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</si>
  <si>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</si>
  <si>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</si>
  <si>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</si>
  <si>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</si>
  <si>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</si>
  <si>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</si>
  <si>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</si>
  <si>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</si>
  <si>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</si>
  <si>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</si>
  <si>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</si>
  <si>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</si>
  <si>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</si>
  <si>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</si>
  <si>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</si>
  <si>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</si>
  <si>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</si>
  <si>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</si>
  <si>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</si>
  <si>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</si>
  <si>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</si>
  <si>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</si>
  <si>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</si>
  <si>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</si>
  <si>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</si>
  <si>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</si>
  <si>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</si>
  <si>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</si>
  <si>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</si>
  <si>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</si>
  <si>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</si>
  <si>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</si>
  <si>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</si>
  <si>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</si>
  <si>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</si>
  <si>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</si>
  <si>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</si>
  <si>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</si>
  <si>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</si>
  <si>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</si>
  <si>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</si>
  <si>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</si>
  <si>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</si>
  <si>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</si>
  <si>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</si>
  <si>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</si>
  <si>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</si>
  <si>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</si>
  <si>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</si>
  <si>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</si>
  <si>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</si>
  <si>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</si>
  <si>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</si>
  <si>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</si>
  <si>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</si>
  <si>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</si>
  <si>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</si>
  <si>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</si>
  <si>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</si>
  <si>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</si>
  <si>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</si>
  <si>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</si>
  <si>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</si>
  <si>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</si>
  <si>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</si>
  <si>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</si>
  <si>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</si>
  <si>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</si>
  <si>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</si>
  <si>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</si>
  <si>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</si>
  <si>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</si>
  <si>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</si>
  <si>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</si>
  <si>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</si>
  <si>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</si>
  <si>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</si>
  <si>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</si>
  <si>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</si>
  <si>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</si>
  <si>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</si>
  <si>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</si>
  <si>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</si>
  <si>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</si>
  <si>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</si>
  <si>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</si>
  <si>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</si>
  <si>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</si>
  <si>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</si>
  <si>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</si>
  <si>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</si>
  <si>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</si>
  <si>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</si>
  <si>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</si>
  <si>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</si>
  <si>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</si>
  <si>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</si>
  <si>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</si>
  <si>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</si>
  <si>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</si>
  <si>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</si>
  <si>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</si>
  <si>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</si>
  <si>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</si>
  <si>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</si>
  <si>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</si>
  <si>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</si>
  <si>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</si>
  <si>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</si>
  <si>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</si>
  <si>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</si>
  <si>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</si>
  <si>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</si>
  <si>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</si>
  <si>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</si>
  <si>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</si>
  <si>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</si>
  <si>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</si>
  <si>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</si>
  <si>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</si>
  <si>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</si>
  <si>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</si>
  <si>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</si>
  <si>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</si>
  <si>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</si>
  <si>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</si>
  <si>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</si>
  <si>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</si>
  <si>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</si>
  <si>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</si>
  <si>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</si>
  <si>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</si>
  <si>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</si>
  <si>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</si>
  <si>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</si>
  <si>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</si>
  <si>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</si>
  <si>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</si>
  <si>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</si>
  <si>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</si>
  <si>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</si>
  <si>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</si>
  <si>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</si>
  <si>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</si>
  <si>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</si>
  <si>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</si>
  <si>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</si>
  <si>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</si>
  <si>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</si>
  <si>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</si>
  <si>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</si>
  <si>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</si>
  <si>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</si>
  <si>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</si>
  <si>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</si>
  <si>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</si>
  <si>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</si>
  <si>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</si>
  <si>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</si>
  <si>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</si>
  <si>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</si>
  <si>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</si>
  <si>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</si>
  <si>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</si>
  <si>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</si>
  <si>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</si>
  <si>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</si>
  <si>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</si>
  <si>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</si>
  <si>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</si>
  <si>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</si>
  <si>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</si>
  <si>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</si>
  <si>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</si>
  <si>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</si>
  <si>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</si>
  <si>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</si>
  <si>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</si>
  <si>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</si>
  <si>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</si>
  <si>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</si>
  <si>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</si>
  <si>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</si>
  <si>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</si>
  <si>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</si>
  <si>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</si>
  <si>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</si>
  <si>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</si>
  <si>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</si>
  <si>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</si>
  <si>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</si>
  <si>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</si>
  <si>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</si>
  <si>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</si>
  <si>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</si>
  <si>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</si>
  <si>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</si>
  <si>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</si>
  <si>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</si>
  <si>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</si>
  <si>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</si>
  <si>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</si>
  <si>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</si>
  <si>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</si>
  <si>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</si>
  <si>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</si>
  <si>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</si>
  <si>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</si>
  <si>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</si>
  <si>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</si>
  <si>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</si>
  <si>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</si>
  <si>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</si>
  <si>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</si>
  <si>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</si>
  <si>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</si>
  <si>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</si>
  <si>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</si>
  <si>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</si>
  <si>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</si>
  <si>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</si>
  <si>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</si>
  <si>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</si>
  <si>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</si>
  <si>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</si>
  <si>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</si>
  <si>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</si>
  <si>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</si>
  <si>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</si>
  <si>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</si>
  <si>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</si>
  <si>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</si>
  <si>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</si>
  <si>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</si>
  <si>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</si>
  <si>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</si>
  <si>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</si>
  <si>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</si>
  <si>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</si>
  <si>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</si>
  <si>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</si>
  <si>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</si>
  <si>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</si>
  <si>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</si>
  <si>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</si>
  <si>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</si>
  <si>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</si>
  <si>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</si>
  <si>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</si>
  <si>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</si>
  <si>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</si>
  <si>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</si>
  <si>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</si>
  <si>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</si>
  <si>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</si>
  <si>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</si>
  <si>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</si>
  <si>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</si>
  <si>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</si>
  <si>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</si>
  <si>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</si>
  <si>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</si>
  <si>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</si>
  <si>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</si>
  <si>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</si>
  <si>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</si>
  <si>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</si>
  <si>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</si>
  <si>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</si>
  <si>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</si>
  <si>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</si>
  <si>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</si>
  <si>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</si>
  <si>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</si>
  <si>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</si>
  <si>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</si>
  <si>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</si>
  <si>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</si>
  <si>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</si>
  <si>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</si>
  <si>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</si>
  <si>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</si>
  <si>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</si>
  <si>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</si>
  <si>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</si>
  <si>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</si>
  <si>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</si>
  <si>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</si>
  <si>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</si>
  <si>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</si>
  <si>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</si>
  <si>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</si>
  <si>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</si>
  <si>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</si>
  <si>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</si>
  <si>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</si>
  <si>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</si>
  <si>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</si>
  <si>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</si>
  <si>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</si>
  <si>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</si>
  <si>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</si>
  <si>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</si>
  <si>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</si>
  <si>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</si>
  <si>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</si>
  <si>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</si>
  <si>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</si>
  <si>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</si>
  <si>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</si>
  <si>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</si>
  <si>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</si>
  <si>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</si>
  <si>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</si>
  <si>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</si>
  <si>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</si>
  <si>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</si>
  <si>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</si>
  <si>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</si>
  <si>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</si>
  <si>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</si>
  <si>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</si>
  <si>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</si>
  <si>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</si>
  <si>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</si>
  <si>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</si>
  <si>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</si>
  <si>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</si>
  <si>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</si>
  <si>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</si>
  <si>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</si>
  <si>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</si>
  <si>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</si>
  <si>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</si>
  <si>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</si>
  <si>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</si>
  <si>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</si>
  <si>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</si>
  <si>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</si>
  <si>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</si>
  <si>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</si>
  <si>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</si>
  <si>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</si>
  <si>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</si>
  <si>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</si>
  <si>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</si>
  <si>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</si>
  <si>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</si>
  <si>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</si>
  <si>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</si>
  <si>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</si>
  <si>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</si>
  <si>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</si>
  <si>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</si>
  <si>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</si>
  <si>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</si>
  <si>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</si>
  <si>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</si>
  <si>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</si>
  <si>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</si>
  <si>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</si>
  <si>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</si>
  <si>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</si>
  <si>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</si>
  <si>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</si>
  <si>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</si>
  <si>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</si>
  <si>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</si>
  <si>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</si>
  <si>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</si>
  <si>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</si>
  <si>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</si>
  <si>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</si>
  <si>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</si>
  <si>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</si>
  <si>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</si>
  <si>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</si>
  <si>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</si>
  <si>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</si>
  <si>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</si>
  <si>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</si>
  <si>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</si>
  <si>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</si>
  <si>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</si>
  <si>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</si>
  <si>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</si>
  <si>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</si>
  <si>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</si>
  <si>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</si>
  <si>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</si>
  <si>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</si>
  <si>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</si>
  <si>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</si>
  <si>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</si>
  <si>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</si>
  <si>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</si>
  <si>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</si>
  <si>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</si>
  <si>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</si>
  <si>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</si>
  <si>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</si>
  <si>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</si>
  <si>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</si>
  <si>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</si>
  <si>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</si>
  <si>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</si>
  <si>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</si>
  <si>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</si>
  <si>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</si>
  <si>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</si>
  <si>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</si>
  <si>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</si>
  <si>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</si>
  <si>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</si>
  <si>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</si>
  <si>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</si>
  <si>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</si>
  <si>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</si>
  <si>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</si>
  <si>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</si>
  <si>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</si>
  <si>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</si>
  <si>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</si>
  <si>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</si>
  <si>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</si>
  <si>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</si>
  <si>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</si>
  <si>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</si>
  <si>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</si>
  <si>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</si>
  <si>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</si>
  <si>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</si>
  <si>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</si>
  <si>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</si>
  <si>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</si>
  <si>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</si>
  <si>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</si>
  <si>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</si>
  <si>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</si>
  <si>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</si>
  <si>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</si>
  <si>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</si>
  <si>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</si>
  <si>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</si>
  <si>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</si>
  <si>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</si>
  <si>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</si>
  <si>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</si>
  <si>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</si>
  <si>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</si>
  <si>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</si>
  <si>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</si>
  <si>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</si>
  <si>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</si>
  <si>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</si>
  <si>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</si>
  <si>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</si>
  <si>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</si>
  <si>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</si>
  <si>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</si>
  <si>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</si>
  <si>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</si>
  <si>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</si>
  <si>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</si>
  <si>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</si>
  <si>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</si>
  <si>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</si>
  <si>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</si>
  <si>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</si>
  <si>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</si>
  <si>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</si>
  <si>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</si>
  <si>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</si>
  <si>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</si>
  <si>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</si>
  <si>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</si>
  <si>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</si>
  <si>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</si>
  <si>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</si>
  <si>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</si>
  <si>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</si>
  <si>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</si>
  <si>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</si>
  <si>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</si>
  <si>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</si>
  <si>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</si>
  <si>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</si>
  <si>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</si>
  <si>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</si>
  <si>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</si>
  <si>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</si>
  <si>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</si>
  <si>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</si>
  <si>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</si>
  <si>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</si>
  <si>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</si>
  <si>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</si>
  <si>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</si>
  <si>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</si>
  <si>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</si>
  <si>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</si>
  <si>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</si>
  <si>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</si>
  <si>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</si>
  <si>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</si>
  <si>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</si>
  <si>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</si>
  <si>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</si>
  <si>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</si>
  <si>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</si>
  <si>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</si>
  <si>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</si>
  <si>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</si>
  <si>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</si>
  <si>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</si>
  <si>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</si>
  <si>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</si>
  <si>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</si>
  <si>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</si>
  <si>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</si>
  <si>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</si>
  <si>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</si>
  <si>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</si>
  <si>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</si>
  <si>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</si>
  <si>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</si>
  <si>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</si>
  <si>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</si>
  <si>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</si>
  <si>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</si>
  <si>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</si>
  <si>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</si>
  <si>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</si>
  <si>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</si>
  <si>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</si>
  <si>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</si>
  <si>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</si>
  <si>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</si>
  <si>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</si>
  <si>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</si>
  <si>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</si>
  <si>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</si>
  <si>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</si>
  <si>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</si>
  <si>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</si>
  <si>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</si>
  <si>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</si>
  <si>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</si>
  <si>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</si>
  <si>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</si>
  <si>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</si>
  <si>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</si>
  <si>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</si>
  <si>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</si>
  <si>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</si>
  <si>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</si>
  <si>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</si>
  <si>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</si>
  <si>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</si>
  <si>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</si>
  <si>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</si>
  <si>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</si>
  <si>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</si>
  <si>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</si>
  <si>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</si>
  <si>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</si>
  <si>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</si>
  <si>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</si>
  <si>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</si>
  <si>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</si>
  <si>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</si>
  <si>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</si>
  <si>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</si>
  <si>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</si>
  <si>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</si>
  <si>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</si>
  <si>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</si>
  <si>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</si>
  <si>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</si>
  <si>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</si>
  <si>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</si>
  <si>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</si>
  <si>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</si>
  <si>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</si>
  <si>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</si>
  <si>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</si>
  <si>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</si>
  <si>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</si>
  <si>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</si>
  <si>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</si>
  <si>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</si>
  <si>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</si>
  <si>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</si>
  <si>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</si>
  <si>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</si>
  <si>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</si>
  <si>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</si>
  <si>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</si>
  <si>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</si>
  <si>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</si>
  <si>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</si>
  <si>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</si>
  <si>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</si>
  <si>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</si>
  <si>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</si>
  <si>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</si>
  <si>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</si>
  <si>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</si>
  <si>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</si>
  <si>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</si>
  <si>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</si>
  <si>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</si>
  <si>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</si>
  <si>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</si>
  <si>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</si>
  <si>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</si>
  <si>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</si>
  <si>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</si>
  <si>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</si>
  <si>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</si>
  <si>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</si>
  <si>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</si>
  <si>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</si>
  <si>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</si>
  <si>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</si>
  <si>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</si>
  <si>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</si>
  <si>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</si>
  <si>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</si>
  <si>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</si>
  <si>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</si>
  <si>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</si>
  <si>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</si>
  <si>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</si>
  <si>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</si>
  <si>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</si>
  <si>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</si>
  <si>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</si>
  <si>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</si>
  <si>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</si>
  <si>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</si>
  <si>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</si>
  <si>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</si>
  <si>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</si>
  <si>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</si>
  <si>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</si>
  <si>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</si>
  <si>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</si>
  <si>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</si>
  <si>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</si>
  <si>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</si>
  <si>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</si>
  <si>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</si>
  <si>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</si>
  <si>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</si>
  <si>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</si>
  <si>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</si>
  <si>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</si>
  <si>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</si>
  <si>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</si>
  <si>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</si>
  <si>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</si>
  <si>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</si>
  <si>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</si>
  <si>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</si>
  <si>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</si>
  <si>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</si>
  <si>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</si>
  <si>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</si>
  <si>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</si>
  <si>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</si>
  <si>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</si>
  <si>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</si>
  <si>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</si>
  <si>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</si>
  <si>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</si>
  <si>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</si>
  <si>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</si>
  <si>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</si>
  <si>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</si>
  <si>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</si>
  <si>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</si>
  <si>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</si>
  <si>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</si>
  <si>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</si>
  <si>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</si>
  <si>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</si>
  <si>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</si>
  <si>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</si>
  <si>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</si>
  <si>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</si>
  <si>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</si>
  <si>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</si>
  <si>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</si>
  <si>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</si>
  <si>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</si>
  <si>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</si>
  <si>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</si>
  <si>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</si>
  <si>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</si>
  <si>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</si>
  <si>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</si>
  <si>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</si>
  <si>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</si>
  <si>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</si>
  <si>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</si>
  <si>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</si>
  <si>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</si>
  <si>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</si>
  <si>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</si>
  <si>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</si>
  <si>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</si>
  <si>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</si>
  <si>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</si>
  <si>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</si>
  <si>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</si>
  <si>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</si>
  <si>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</si>
  <si>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</si>
  <si>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</si>
  <si>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</si>
  <si>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</si>
  <si>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</si>
  <si>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</si>
  <si>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</si>
  <si>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</si>
  <si>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</si>
  <si>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</si>
  <si>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</si>
  <si>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</si>
  <si>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</si>
  <si>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</si>
  <si>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</si>
  <si>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</si>
  <si>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</si>
  <si>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</si>
  <si>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</si>
  <si>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</si>
  <si>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</si>
  <si>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</si>
  <si>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</si>
  <si>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</si>
  <si>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</si>
  <si>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</si>
  <si>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</si>
  <si>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</si>
  <si>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</si>
  <si>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</si>
  <si>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</si>
  <si>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</si>
  <si>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</si>
  <si>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</si>
  <si>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</si>
  <si>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</si>
  <si>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</si>
  <si>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</si>
  <si>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</si>
  <si>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</si>
  <si>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</si>
  <si>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</si>
  <si>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</si>
  <si>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</si>
  <si>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</si>
  <si>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</si>
  <si>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</si>
  <si>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</si>
  <si>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</si>
  <si>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</si>
  <si>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</si>
  <si>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</si>
  <si>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</si>
  <si>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</si>
  <si>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</si>
  <si>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</si>
  <si>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</si>
  <si>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</si>
  <si>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</si>
  <si>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</si>
  <si>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</si>
  <si>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</si>
  <si>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</si>
  <si>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</si>
  <si>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</si>
  <si>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</si>
  <si>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</si>
  <si>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</si>
  <si>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</si>
  <si>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</si>
  <si>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</si>
  <si>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</si>
  <si>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</si>
  <si>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</si>
  <si>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</si>
  <si>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</si>
  <si>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</si>
  <si>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</si>
  <si>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</si>
  <si>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</si>
  <si>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</si>
  <si>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</si>
  <si>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</si>
  <si>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</si>
  <si>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</si>
  <si>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</si>
  <si>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</si>
  <si>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</si>
  <si>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</si>
  <si>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</si>
  <si>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</si>
  <si>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</si>
  <si>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</si>
  <si>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</si>
  <si>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</si>
  <si>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</si>
  <si>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</si>
  <si>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</si>
  <si>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</si>
  <si>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</si>
  <si>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</si>
  <si>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</si>
  <si>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</si>
  <si>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</si>
  <si>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</si>
  <si>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</si>
  <si>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</si>
  <si>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</si>
  <si>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</si>
  <si>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</si>
  <si>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</si>
  <si>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</si>
  <si>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</si>
  <si>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</si>
  <si>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</si>
  <si>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</si>
  <si>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</si>
  <si>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</si>
  <si>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</si>
  <si>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</si>
  <si>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</si>
  <si>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</si>
  <si>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</si>
  <si>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</si>
  <si>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</si>
  <si>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</si>
  <si>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</si>
  <si>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</si>
  <si>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</si>
  <si>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</si>
  <si>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</si>
  <si>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</si>
  <si>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</si>
  <si>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</si>
  <si>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</si>
  <si>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</si>
  <si>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</si>
  <si>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</si>
  <si>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</si>
  <si>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</si>
  <si>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</si>
  <si>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</si>
  <si>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</si>
  <si>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</si>
  <si>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</si>
  <si>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</si>
  <si>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</si>
  <si>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</si>
  <si>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</si>
  <si>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</si>
  <si>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</si>
  <si>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</si>
  <si>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</si>
  <si>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</si>
  <si>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</si>
  <si>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</si>
  <si>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</si>
  <si>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</si>
  <si>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</si>
  <si>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</si>
  <si>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</si>
  <si>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</si>
  <si>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</si>
  <si>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</si>
  <si>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</si>
  <si>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</si>
  <si>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</si>
  <si>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</si>
  <si>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</si>
  <si>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</si>
  <si>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</si>
  <si>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</si>
  <si>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</si>
  <si>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</si>
  <si>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</si>
  <si>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</si>
  <si>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</si>
  <si>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</si>
  <si>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</si>
  <si>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</si>
  <si>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</si>
  <si>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</si>
  <si>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</si>
  <si>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</si>
  <si>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</si>
  <si>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</si>
  <si>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</si>
  <si>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</si>
  <si>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</si>
  <si>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</si>
  <si>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</si>
  <si>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</si>
  <si>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</si>
  <si>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</si>
  <si>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</si>
  <si>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</si>
  <si>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</si>
  <si>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</si>
  <si>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</si>
  <si>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</si>
  <si>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</si>
  <si>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</si>
  <si>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</si>
  <si>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</si>
  <si>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</si>
  <si>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</si>
  <si>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</si>
  <si>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</si>
  <si>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</si>
  <si>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</si>
  <si>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</si>
  <si>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</si>
  <si>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</si>
  <si>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</si>
  <si>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</si>
  <si>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</si>
  <si>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</si>
  <si>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</si>
  <si>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</si>
  <si>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</si>
  <si>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</si>
  <si>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</si>
  <si>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</si>
  <si>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</si>
  <si>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</si>
  <si>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</si>
  <si>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</si>
  <si>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</si>
  <si>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</si>
  <si>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</si>
  <si>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</si>
  <si>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</si>
  <si>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</si>
  <si>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</si>
  <si>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</si>
  <si>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</si>
  <si>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</si>
  <si>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</si>
  <si>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</si>
  <si>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</si>
  <si>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</si>
  <si>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</si>
  <si>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</si>
  <si>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</si>
  <si>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</si>
  <si>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</si>
  <si>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</si>
  <si>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</si>
  <si>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</si>
  <si>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</si>
  <si>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</si>
  <si>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</si>
  <si>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</si>
  <si>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</si>
  <si>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</si>
  <si>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</si>
  <si>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</si>
  <si>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</si>
  <si>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</si>
  <si>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</si>
  <si>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</si>
  <si>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</si>
  <si>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</si>
  <si>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</si>
  <si>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</si>
  <si>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</si>
  <si>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</si>
  <si>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</si>
  <si>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</si>
  <si>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</si>
  <si>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</si>
  <si>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</si>
  <si>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</si>
  <si>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</si>
  <si>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</si>
  <si>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</si>
  <si>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</si>
  <si>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</si>
  <si>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</si>
  <si>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</si>
  <si>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</si>
  <si>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</si>
  <si>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</si>
  <si>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</si>
  <si>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</si>
  <si>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</si>
  <si>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</si>
  <si>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</si>
  <si>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</si>
  <si>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</si>
  <si>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</si>
  <si>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</si>
  <si>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</si>
  <si>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</si>
  <si>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</si>
  <si>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</si>
  <si>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</si>
  <si>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</si>
  <si>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</si>
  <si>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</si>
  <si>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</si>
  <si>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</si>
  <si>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</si>
  <si>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</si>
  <si>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</si>
  <si>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</si>
  <si>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</si>
  <si>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</si>
  <si>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</si>
  <si>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</si>
  <si>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</si>
  <si>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</si>
  <si>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</si>
  <si>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</si>
  <si>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</si>
  <si>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</si>
  <si>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</si>
  <si>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</si>
  <si>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</si>
  <si>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</si>
  <si>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</si>
  <si>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</si>
  <si>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</si>
  <si>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</si>
  <si>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</si>
  <si>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</si>
  <si>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</si>
  <si>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</si>
  <si>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</si>
  <si>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</si>
  <si>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</si>
  <si>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</si>
  <si>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</si>
  <si>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</si>
  <si>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</si>
  <si>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</si>
  <si>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</si>
  <si>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</si>
  <si>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</si>
  <si>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</si>
  <si>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</si>
  <si>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</si>
  <si>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</si>
  <si>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</si>
  <si>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</si>
  <si>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</si>
  <si>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</si>
  <si>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</si>
  <si>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</si>
  <si>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</si>
  <si>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</si>
  <si>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</si>
  <si>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</si>
  <si>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</si>
  <si>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</si>
  <si>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</si>
  <si>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</si>
  <si>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</si>
  <si>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</si>
  <si>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</si>
  <si>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</si>
  <si>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</si>
  <si>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</si>
  <si>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</si>
  <si>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</si>
  <si>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</si>
  <si>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</si>
  <si>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</si>
  <si>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</si>
  <si>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</si>
  <si>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</si>
  <si>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</si>
  <si>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</si>
  <si>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</si>
  <si>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</si>
  <si>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</si>
  <si>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</si>
  <si>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</si>
  <si>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</si>
  <si>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</si>
  <si>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</si>
  <si>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</si>
  <si>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</si>
  <si>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</si>
  <si>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</si>
  <si>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</si>
  <si>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</si>
  <si>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</si>
  <si>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</si>
  <si>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</si>
  <si>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</si>
  <si>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</si>
  <si>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</si>
  <si>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</si>
  <si>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</si>
  <si>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</si>
  <si>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</si>
  <si>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</si>
  <si>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</si>
  <si>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</si>
  <si>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</si>
  <si>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</si>
  <si>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</si>
  <si>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</si>
  <si>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</si>
  <si>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</si>
  <si>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</si>
  <si>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</si>
  <si>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</si>
  <si>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</si>
  <si>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</si>
  <si>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</si>
  <si>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</si>
  <si>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</si>
  <si>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</si>
  <si>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</si>
  <si>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</si>
  <si>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</si>
  <si>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</si>
  <si>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</si>
  <si>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</si>
  <si>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</si>
  <si>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</si>
  <si>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</si>
  <si>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</si>
  <si>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</si>
  <si>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</si>
  <si>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</si>
  <si>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</si>
  <si>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</si>
  <si>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</si>
  <si>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</si>
  <si>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</si>
  <si>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</si>
  <si>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</si>
  <si>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</si>
  <si>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</si>
  <si>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</si>
  <si>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</si>
  <si>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</si>
  <si>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</si>
  <si>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</si>
  <si>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</si>
  <si>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</si>
  <si>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</si>
  <si>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</si>
  <si>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</si>
  <si>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</si>
  <si>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</si>
  <si>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</si>
  <si>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</si>
  <si>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</si>
  <si>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</si>
  <si>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</si>
  <si>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</si>
  <si>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</si>
  <si>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</si>
  <si>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</si>
  <si>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</si>
  <si>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</si>
  <si>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</si>
  <si>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</si>
  <si>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</si>
  <si>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</si>
  <si>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</si>
  <si>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</si>
  <si>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</si>
  <si>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</si>
  <si>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</si>
  <si>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</si>
  <si>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</si>
  <si>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</si>
  <si>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</si>
  <si>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</si>
  <si>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</si>
  <si>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</si>
  <si>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</si>
  <si>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</si>
  <si>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</si>
  <si>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</si>
  <si>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</si>
  <si>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</si>
  <si>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</si>
  <si>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</si>
  <si>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</si>
  <si>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</si>
  <si>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</si>
  <si>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</si>
  <si>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</si>
  <si>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</si>
  <si>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</si>
  <si>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</si>
  <si>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</si>
  <si>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</si>
  <si>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</si>
  <si>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</si>
  <si>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</si>
  <si>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</si>
  <si>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</si>
  <si>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</si>
  <si>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</si>
  <si>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</si>
  <si>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</si>
  <si>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</si>
  <si>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</si>
  <si>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</si>
  <si>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</si>
  <si>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</si>
  <si>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</si>
  <si>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</si>
  <si>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</si>
  <si>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</si>
  <si>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</si>
  <si>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</si>
  <si>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</si>
  <si>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</si>
  <si>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</si>
  <si>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</si>
  <si>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</si>
  <si>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</si>
  <si>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</si>
  <si>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</si>
  <si>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</si>
  <si>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</si>
  <si>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</si>
  <si>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</si>
  <si>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</si>
  <si>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</si>
  <si>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</si>
  <si>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</si>
  <si>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</si>
  <si>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</si>
  <si>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</si>
  <si>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</si>
  <si>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</si>
  <si>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</si>
  <si>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</si>
  <si>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</si>
  <si>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</si>
  <si>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</si>
  <si>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</si>
  <si>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</si>
  <si>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</si>
  <si>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</si>
  <si>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</si>
  <si>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</si>
  <si>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</si>
  <si>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</si>
  <si>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</si>
  <si>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</si>
  <si>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</si>
  <si>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</si>
  <si>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</si>
  <si>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</si>
  <si>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</si>
  <si>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</si>
  <si>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</si>
  <si>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</si>
  <si>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</si>
  <si>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</si>
  <si>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</si>
  <si>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</si>
  <si>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</si>
  <si>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</si>
  <si>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</si>
  <si>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</si>
  <si>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</si>
  <si>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</si>
  <si>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</si>
  <si>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</si>
  <si>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</si>
  <si>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</si>
  <si>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</si>
  <si>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</si>
  <si>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</si>
  <si>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</si>
  <si>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</si>
  <si>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</si>
  <si>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</si>
  <si>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</si>
  <si>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</si>
  <si>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</si>
  <si>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</si>
  <si>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</si>
  <si>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</si>
  <si>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</si>
  <si>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</si>
  <si>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</si>
  <si>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</si>
  <si>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</si>
  <si>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</si>
  <si>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</si>
  <si>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</si>
  <si>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</si>
  <si>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</si>
  <si>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</si>
  <si>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</si>
  <si>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</si>
  <si>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</si>
  <si>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</si>
  <si>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</si>
  <si>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</si>
  <si>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</si>
  <si>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</si>
  <si>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</si>
  <si>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</si>
  <si>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</si>
  <si>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</si>
  <si>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</si>
  <si>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</si>
  <si>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</si>
  <si>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</si>
  <si>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</si>
  <si>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</si>
  <si>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</si>
  <si>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</si>
  <si>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</si>
  <si>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</si>
  <si>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</si>
  <si>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</si>
  <si>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</si>
  <si>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</si>
  <si>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</si>
  <si>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</si>
  <si>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</si>
  <si>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</si>
  <si>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</si>
  <si>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</si>
  <si>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</si>
  <si>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</si>
  <si>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</si>
  <si>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</si>
  <si>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</si>
  <si>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</si>
  <si>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</si>
  <si>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</si>
  <si>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</si>
  <si>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</si>
  <si>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</si>
  <si>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</si>
  <si>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</si>
  <si>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</si>
  <si>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</si>
  <si>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</si>
  <si>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</si>
  <si>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</si>
  <si>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</si>
  <si>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</si>
  <si>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</si>
  <si>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</si>
  <si>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</si>
  <si>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</si>
  <si>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</si>
  <si>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</si>
  <si>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</si>
  <si>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</si>
  <si>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</si>
  <si>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</si>
  <si>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</si>
  <si>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</si>
  <si>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</si>
  <si>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</si>
  <si>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</si>
  <si>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</si>
  <si>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</si>
  <si>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</si>
  <si>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</si>
  <si>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</si>
  <si>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</si>
  <si>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</si>
  <si>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</si>
  <si>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</si>
  <si>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</si>
  <si>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</si>
  <si>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</si>
  <si>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</si>
  <si>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</si>
  <si>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</si>
  <si>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</si>
  <si>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</si>
  <si>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</si>
  <si>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</si>
  <si>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</si>
  <si>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</si>
  <si>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</si>
  <si>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</si>
  <si>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</si>
  <si>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</si>
  <si>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</si>
  <si>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</si>
  <si>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</si>
  <si>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</si>
  <si>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</si>
  <si>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</si>
  <si>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</si>
  <si>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</si>
  <si>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</si>
  <si>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</si>
  <si>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</si>
  <si>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</si>
  <si>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</si>
  <si>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</si>
  <si>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</si>
  <si>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</si>
  <si>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</si>
  <si>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</si>
  <si>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</si>
  <si>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</si>
  <si>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</si>
  <si>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</si>
  <si>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</si>
  <si>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</si>
  <si>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</si>
  <si>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</si>
  <si>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</si>
  <si>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</si>
  <si>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</si>
  <si>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</si>
  <si>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</si>
  <si>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</si>
  <si>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</si>
  <si>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</si>
  <si>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</si>
  <si>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</si>
  <si>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</si>
  <si>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</si>
  <si>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</si>
  <si>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</si>
  <si>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</si>
  <si>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</si>
  <si>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</si>
  <si>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</si>
  <si>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</si>
  <si>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</si>
  <si>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</si>
  <si>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</si>
  <si>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</si>
  <si>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</si>
  <si>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</si>
  <si>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</si>
  <si>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</si>
  <si>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</si>
  <si>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</si>
  <si>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</si>
  <si>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</si>
  <si>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</si>
  <si>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</si>
  <si>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</si>
  <si>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</si>
  <si>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</si>
  <si>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</si>
  <si>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</si>
  <si>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</si>
  <si>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</si>
  <si>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</si>
  <si>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</si>
  <si>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</si>
  <si>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</si>
  <si>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</si>
  <si>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</si>
  <si>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</si>
  <si>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</si>
  <si>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</si>
  <si>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</si>
  <si>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</si>
  <si>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</si>
  <si>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</si>
  <si>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</si>
  <si>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</si>
  <si>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</si>
  <si>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</si>
  <si>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</si>
  <si>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</si>
  <si>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</si>
  <si>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</si>
  <si>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</si>
  <si>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</si>
  <si>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</si>
  <si>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</si>
  <si>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</si>
  <si>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</si>
  <si>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</si>
  <si>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</si>
  <si>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</si>
  <si>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</si>
  <si>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</si>
  <si>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</si>
  <si>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</si>
  <si>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</si>
  <si>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</si>
  <si>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</si>
  <si>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</si>
  <si>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</si>
  <si>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</si>
  <si>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</si>
  <si>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</si>
  <si>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</si>
  <si>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</si>
  <si>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</si>
  <si>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</si>
  <si>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</si>
  <si>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</si>
  <si>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</si>
  <si>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</si>
  <si>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</si>
  <si>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</si>
  <si>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</si>
  <si>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</si>
  <si>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</si>
  <si>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</si>
  <si>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</si>
  <si>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</si>
  <si>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</si>
  <si>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</si>
  <si>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</si>
  <si>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</si>
  <si>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</si>
  <si>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</si>
  <si>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</si>
  <si>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</si>
  <si>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</si>
  <si>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</si>
  <si>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</si>
  <si>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</si>
  <si>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</si>
  <si>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</si>
  <si>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</si>
  <si>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</si>
  <si>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</si>
  <si>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</si>
  <si>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</si>
  <si>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</si>
  <si>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</si>
  <si>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</si>
  <si>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</si>
  <si>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</si>
  <si>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</si>
  <si>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</si>
  <si>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</si>
  <si>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</si>
  <si>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</si>
  <si>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</si>
  <si>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</si>
  <si>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</si>
  <si>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</si>
  <si>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</si>
  <si>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</si>
  <si>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</si>
  <si>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</si>
  <si>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</si>
  <si>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</si>
  <si>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</si>
  <si>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</si>
  <si>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</si>
  <si>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</si>
  <si>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</si>
  <si>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</si>
  <si>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</si>
  <si>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</si>
  <si>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</si>
  <si>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</si>
  <si>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</si>
  <si>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</si>
  <si>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</si>
  <si>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</si>
  <si>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</si>
  <si>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</si>
  <si>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</si>
  <si>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</si>
  <si>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</si>
  <si>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</si>
  <si>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</si>
  <si>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</si>
  <si>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</si>
  <si>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</si>
  <si>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</si>
  <si>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</si>
  <si>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</si>
  <si>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</si>
  <si>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</si>
  <si>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</si>
  <si>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</si>
  <si>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</si>
  <si>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</si>
  <si>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</si>
  <si>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</si>
  <si>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</si>
  <si>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</si>
  <si>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</si>
  <si>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</si>
  <si>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</si>
  <si>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</si>
  <si>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</si>
  <si>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</si>
  <si>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</si>
  <si>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</si>
  <si>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</si>
  <si>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</si>
  <si>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</si>
  <si>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</si>
  <si>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</si>
  <si>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</si>
  <si>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</si>
  <si>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</si>
  <si>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</si>
  <si>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</si>
  <si>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</si>
  <si>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</si>
  <si>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</si>
  <si>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</si>
  <si>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</si>
  <si>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</si>
  <si>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</si>
  <si>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</si>
  <si>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</si>
  <si>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</si>
  <si>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</si>
  <si>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</si>
  <si>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</si>
  <si>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</si>
  <si>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</si>
  <si>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</si>
  <si>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</si>
  <si>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</si>
  <si>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</si>
  <si>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</si>
  <si>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</si>
  <si>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</si>
  <si>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</si>
  <si>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</si>
  <si>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</si>
  <si>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</si>
  <si>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</si>
  <si>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</si>
  <si>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</si>
  <si>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</si>
  <si>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</si>
  <si>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</si>
  <si>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</si>
  <si>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</si>
  <si>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</si>
  <si>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</si>
  <si>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</si>
  <si>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</si>
  <si>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</si>
  <si>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</si>
  <si>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</si>
  <si>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</si>
  <si>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</si>
  <si>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</si>
  <si>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</si>
  <si>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</si>
  <si>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</si>
  <si>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</si>
  <si>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</si>
  <si>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</si>
  <si>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</si>
  <si>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</si>
  <si>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</si>
  <si>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</si>
  <si>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</si>
  <si>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</si>
  <si>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</si>
  <si>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</si>
  <si>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</si>
  <si>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</si>
  <si>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</si>
  <si>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</si>
  <si>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</si>
  <si>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</si>
  <si>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</si>
  <si>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</si>
  <si>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</si>
  <si>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</si>
  <si>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</si>
  <si>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</si>
  <si>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</si>
  <si>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</si>
  <si>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</si>
  <si>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</si>
  <si>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</si>
  <si>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</si>
  <si>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</si>
  <si>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</si>
  <si>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</si>
  <si>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</si>
  <si>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</si>
  <si>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</si>
  <si>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</si>
  <si>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</si>
  <si>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</si>
  <si>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</si>
  <si>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</si>
  <si>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</si>
  <si>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</si>
  <si>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</si>
  <si>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</si>
  <si>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</si>
  <si>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</si>
  <si>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</si>
  <si>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</si>
  <si>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</si>
  <si>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</si>
  <si>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</si>
  <si>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</si>
  <si>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</si>
  <si>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</si>
  <si>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</si>
  <si>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</si>
  <si>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</si>
  <si>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</si>
  <si>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</si>
  <si>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</si>
  <si>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</si>
  <si>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</si>
  <si>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</si>
  <si>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</si>
  <si>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</si>
  <si>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</si>
  <si>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</si>
  <si>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</si>
  <si>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</si>
  <si>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</si>
  <si>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</si>
  <si>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</si>
  <si>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</si>
  <si>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</si>
  <si>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</si>
  <si>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</si>
  <si>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</si>
  <si>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</si>
  <si>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</si>
  <si>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</si>
  <si>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</si>
  <si>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</si>
  <si>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</si>
  <si>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</si>
  <si>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</si>
  <si>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</si>
  <si>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</si>
  <si>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</si>
  <si>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</si>
  <si>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</si>
  <si>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</si>
  <si>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</si>
  <si>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</si>
  <si>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</si>
  <si>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</si>
  <si>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</si>
  <si>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</si>
  <si>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</si>
  <si>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</si>
  <si>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</si>
  <si>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</si>
  <si>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</si>
  <si>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</si>
  <si>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</si>
  <si>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</si>
  <si>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</si>
  <si>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</si>
  <si>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</si>
  <si>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</si>
  <si>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</si>
  <si>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</si>
  <si>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</si>
  <si>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</si>
  <si>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</si>
  <si>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</si>
  <si>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</si>
  <si>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</si>
  <si>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</si>
  <si>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</si>
  <si>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</si>
  <si>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</si>
  <si>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</si>
  <si>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</si>
  <si>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</si>
  <si>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</si>
  <si>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</si>
  <si>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</si>
  <si>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</si>
  <si>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</si>
  <si>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</si>
  <si>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</si>
  <si>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</si>
  <si>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</si>
  <si>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</si>
  <si>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</si>
  <si>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</si>
  <si>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</si>
  <si>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</si>
  <si>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</si>
  <si>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</si>
  <si>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</si>
  <si>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</si>
  <si>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</si>
  <si>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</si>
  <si>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</si>
  <si>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</si>
  <si>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</si>
  <si>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</si>
  <si>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</si>
  <si>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</si>
  <si>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</si>
  <si>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</si>
  <si>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</si>
  <si>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</si>
  <si>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</si>
  <si>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</si>
  <si>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</si>
  <si>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</si>
  <si>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</si>
  <si>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</si>
  <si>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</si>
  <si>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</si>
  <si>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</si>
  <si>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</si>
  <si>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</si>
  <si>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</si>
  <si>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</si>
  <si>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</si>
  <si>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</si>
  <si>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</si>
  <si>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</si>
  <si>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</si>
  <si>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</si>
  <si>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</si>
  <si>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</si>
  <si>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</si>
  <si>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</si>
  <si>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</si>
  <si>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</si>
  <si>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</si>
  <si>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</si>
  <si>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</si>
  <si>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</si>
  <si>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</si>
  <si>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</si>
  <si>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</si>
  <si>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</si>
  <si>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</si>
  <si>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</si>
  <si>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</si>
  <si>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</si>
  <si>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</si>
  <si>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</si>
  <si>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</si>
  <si>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</si>
  <si>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</si>
  <si>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</si>
  <si>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</si>
  <si>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</si>
  <si>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</si>
  <si>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</si>
  <si>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</si>
  <si>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</si>
  <si>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</si>
  <si>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</si>
  <si>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</si>
  <si>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</si>
  <si>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</si>
  <si>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</si>
  <si>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</si>
  <si>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</si>
  <si>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</si>
  <si>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</si>
  <si>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</si>
  <si>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</si>
  <si>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</si>
  <si>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</si>
  <si>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</si>
  <si>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</si>
  <si>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</si>
  <si>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</si>
  <si>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</si>
  <si>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</si>
  <si>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</si>
  <si>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</si>
  <si>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</si>
  <si>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</si>
  <si>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</si>
  <si>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</si>
  <si>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</si>
  <si>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</si>
  <si>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</si>
  <si>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</si>
  <si>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</si>
  <si>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</si>
  <si>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</si>
  <si>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</si>
  <si>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</si>
  <si>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</si>
  <si>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</si>
  <si>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</si>
  <si>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</si>
  <si>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</si>
  <si>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</si>
  <si>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</si>
  <si>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</si>
  <si>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</si>
  <si>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</si>
  <si>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</si>
  <si>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</si>
  <si>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</si>
  <si>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</si>
  <si>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</si>
  <si>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</si>
  <si>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</si>
  <si>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</si>
  <si>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</si>
  <si>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</si>
  <si>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</si>
  <si>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</si>
  <si>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</si>
  <si>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</si>
  <si>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</si>
  <si>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</si>
  <si>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</si>
  <si>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</si>
  <si>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</si>
  <si>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</si>
  <si>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</si>
  <si>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</si>
  <si>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</si>
  <si>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</si>
  <si>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</si>
  <si>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</si>
  <si>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</si>
  <si>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</si>
  <si>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</si>
  <si>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</si>
  <si>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</si>
  <si>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</si>
  <si>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</si>
  <si>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</si>
  <si>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</si>
  <si>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</si>
  <si>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</si>
  <si>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</si>
  <si>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</si>
  <si>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</si>
  <si>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</si>
  <si>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</si>
  <si>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</si>
  <si>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</si>
  <si>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</si>
  <si>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</si>
  <si>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</si>
  <si>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</si>
  <si>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</si>
  <si>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</si>
  <si>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</si>
  <si>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</si>
  <si>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</si>
  <si>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</si>
  <si>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</si>
  <si>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</si>
  <si>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</si>
  <si>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</si>
  <si>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</si>
  <si>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</si>
  <si>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</si>
  <si>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</si>
  <si>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</si>
  <si>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</si>
  <si>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</si>
  <si>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</si>
  <si>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</si>
  <si>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</si>
  <si>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</si>
  <si>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</si>
  <si>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</si>
  <si>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</si>
  <si>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</si>
  <si>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</si>
  <si>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</si>
  <si>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</si>
  <si>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</si>
  <si>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</si>
  <si>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</si>
  <si>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</si>
  <si>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</si>
  <si>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</si>
  <si>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</si>
  <si>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</si>
  <si>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</si>
  <si>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</si>
  <si>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</si>
  <si>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</si>
  <si>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</si>
  <si>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</si>
  <si>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</si>
  <si>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</si>
  <si>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</si>
  <si>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</si>
  <si>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</si>
  <si>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</si>
  <si>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</si>
  <si>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</si>
  <si>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</si>
  <si>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</si>
  <si>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</si>
  <si>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</si>
  <si>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</si>
  <si>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</si>
  <si>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</si>
  <si>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</si>
  <si>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</si>
  <si>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</si>
  <si>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</si>
  <si>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</si>
  <si>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</si>
  <si>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</si>
  <si>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</si>
  <si>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</si>
  <si>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</si>
  <si>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</si>
  <si>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</si>
  <si>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</si>
  <si>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</si>
  <si>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</si>
  <si>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</si>
  <si>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</si>
  <si>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</si>
  <si>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</si>
  <si>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</si>
  <si>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</si>
  <si>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</si>
  <si>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</si>
  <si>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</si>
  <si>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</si>
  <si>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</si>
  <si>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</si>
  <si>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</si>
  <si>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</si>
  <si>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</si>
  <si>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</si>
  <si>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</si>
  <si>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</si>
  <si>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</si>
  <si>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</si>
  <si>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</si>
  <si>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</si>
  <si>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</si>
  <si>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</si>
  <si>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</si>
  <si>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</si>
  <si>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</si>
  <si>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</si>
  <si>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</si>
  <si>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</si>
  <si>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</si>
  <si>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</si>
  <si>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</si>
  <si>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</si>
  <si>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</si>
  <si>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</si>
  <si>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</si>
  <si>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</si>
  <si>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</si>
  <si>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</si>
  <si>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</si>
  <si>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</si>
  <si>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</si>
  <si>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</si>
  <si>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</si>
  <si>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</si>
  <si>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</si>
  <si>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</si>
  <si>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</si>
  <si>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</si>
  <si>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</si>
  <si>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</si>
  <si>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</si>
  <si>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</si>
  <si>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</si>
  <si>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</si>
  <si>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</si>
  <si>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</si>
  <si>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</si>
  <si>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</si>
  <si>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</si>
  <si>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</si>
  <si>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</si>
  <si>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</si>
  <si>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</si>
  <si>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</si>
  <si>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</si>
  <si>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</si>
  <si>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</si>
  <si>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</si>
  <si>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</si>
  <si>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</si>
  <si>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</si>
  <si>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</si>
  <si>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</si>
  <si>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</si>
  <si>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</si>
  <si>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</si>
  <si>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</si>
  <si>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</si>
  <si>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</si>
  <si>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</si>
  <si>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</si>
  <si>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</si>
  <si>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</si>
  <si>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</si>
  <si>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</si>
  <si>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</si>
  <si>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</si>
  <si>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</si>
  <si>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</si>
  <si>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</si>
  <si>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</si>
  <si>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</si>
  <si>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</si>
  <si>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</si>
  <si>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</si>
  <si>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</si>
  <si>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</si>
  <si>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</si>
  <si>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</si>
  <si>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</si>
  <si>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</si>
  <si>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</si>
  <si>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</si>
  <si>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</si>
  <si>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</si>
  <si>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</si>
  <si>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</si>
  <si>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</si>
  <si>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</si>
  <si>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</si>
  <si>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</si>
  <si>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</si>
  <si>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</si>
  <si>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</si>
  <si>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</si>
  <si>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</si>
  <si>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</si>
  <si>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</si>
  <si>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</si>
  <si>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</si>
  <si>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</si>
  <si>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</si>
  <si>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</si>
  <si>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</si>
  <si>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</si>
  <si>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</si>
  <si>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</si>
  <si>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</si>
  <si>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</si>
  <si>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</si>
  <si>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</si>
  <si>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</si>
  <si>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</si>
  <si>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</si>
  <si>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</si>
  <si>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</si>
  <si>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</si>
  <si>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</si>
  <si>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</si>
  <si>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</si>
  <si>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</si>
  <si>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</si>
  <si>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</si>
  <si>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</si>
  <si>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</si>
  <si>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</si>
  <si>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</si>
  <si>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</si>
  <si>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</si>
  <si>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</si>
  <si>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</si>
  <si>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</si>
  <si>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</si>
  <si>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</si>
  <si>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</si>
  <si>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</si>
  <si>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</si>
  <si>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</si>
  <si>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</si>
  <si>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</si>
  <si>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</si>
  <si>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</si>
  <si>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</si>
  <si>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</si>
  <si>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</si>
  <si>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</si>
  <si>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</si>
  <si>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</si>
  <si>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</si>
  <si>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</si>
  <si>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</si>
  <si>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</si>
  <si>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</si>
  <si>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</si>
  <si>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</si>
  <si>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</si>
  <si>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</si>
  <si>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</si>
  <si>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</si>
  <si>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</si>
  <si>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</si>
  <si>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</si>
  <si>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</si>
  <si>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</si>
  <si>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</si>
  <si>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</si>
  <si>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</si>
  <si>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</si>
  <si>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</si>
  <si>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</si>
  <si>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</si>
  <si>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</si>
  <si>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</si>
  <si>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</si>
  <si>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</si>
  <si>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</si>
  <si>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</si>
  <si>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</si>
  <si>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</si>
  <si>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</si>
  <si>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</si>
  <si>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</si>
  <si>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</si>
  <si>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</si>
  <si>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</si>
  <si>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</si>
  <si>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</si>
  <si>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</si>
  <si>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</si>
  <si>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</si>
  <si>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</si>
  <si>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</si>
  <si>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</si>
  <si>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</si>
  <si>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</si>
  <si>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</si>
  <si>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</si>
  <si>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</si>
  <si>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</si>
  <si>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</si>
  <si>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</si>
  <si>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</si>
  <si>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</si>
  <si>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</si>
  <si>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</si>
  <si>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</si>
  <si>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</si>
  <si>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</si>
  <si>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</si>
  <si>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</si>
  <si>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</si>
  <si>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</si>
  <si>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</si>
  <si>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</si>
  <si>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</si>
  <si>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</si>
  <si>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</si>
  <si>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</si>
  <si>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</si>
  <si>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</si>
  <si>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</si>
  <si>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</si>
  <si>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</si>
  <si>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</si>
  <si>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</si>
  <si>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</si>
  <si>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</si>
  <si>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</si>
  <si>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</si>
  <si>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</si>
  <si>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</si>
  <si>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</si>
  <si>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</si>
  <si>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</si>
  <si>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</si>
  <si>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</si>
  <si>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</si>
  <si>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</si>
  <si>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</si>
  <si>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</si>
  <si>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</si>
  <si>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</si>
  <si>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</si>
  <si>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</si>
  <si>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</si>
  <si>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</si>
  <si>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</si>
  <si>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</si>
  <si>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</si>
  <si>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</si>
  <si>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</si>
  <si>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</si>
  <si>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</si>
  <si>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</si>
  <si>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</si>
  <si>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</si>
  <si>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</si>
  <si>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</si>
  <si>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</si>
  <si>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</si>
  <si>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</si>
  <si>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</si>
  <si>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</si>
  <si>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</si>
  <si>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</si>
  <si>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</si>
  <si>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</si>
  <si>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</si>
  <si>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</si>
  <si>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</si>
  <si>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</si>
  <si>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</si>
  <si>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</si>
  <si>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</si>
  <si>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</si>
  <si>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</si>
  <si>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</si>
  <si>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</si>
  <si>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</si>
  <si>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</si>
  <si>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</si>
  <si>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</si>
  <si>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</si>
  <si>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</si>
  <si>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</si>
  <si>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</si>
  <si>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</si>
  <si>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</si>
  <si>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</si>
  <si>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</si>
  <si>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</si>
  <si>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</si>
  <si>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</si>
  <si>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</si>
  <si>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</si>
  <si>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</si>
  <si>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</si>
  <si>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</si>
  <si>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</si>
  <si>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</si>
  <si>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</si>
  <si>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</si>
  <si>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</si>
  <si>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</si>
  <si>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</si>
  <si>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</si>
  <si>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</si>
  <si>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</si>
  <si>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</si>
  <si>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</si>
  <si>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</si>
  <si>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</si>
  <si>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</si>
  <si>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</si>
  <si>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</si>
  <si>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</si>
  <si>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</si>
  <si>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</si>
  <si>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</si>
  <si>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</si>
  <si>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</si>
  <si>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</si>
  <si>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</si>
  <si>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</si>
  <si>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</si>
  <si>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</si>
  <si>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</si>
  <si>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</si>
  <si>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</si>
  <si>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</si>
  <si>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</si>
  <si>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</si>
  <si>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</si>
  <si>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</si>
  <si>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</si>
  <si>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</si>
  <si>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</si>
  <si>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</si>
  <si>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</si>
  <si>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</si>
  <si>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</si>
  <si>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</si>
  <si>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</si>
  <si>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</si>
  <si>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</si>
  <si>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</si>
  <si>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</si>
  <si>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</si>
  <si>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</si>
  <si>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</si>
  <si>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</si>
  <si>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</si>
  <si>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</si>
  <si>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</si>
  <si>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</si>
  <si>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</si>
  <si>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</si>
  <si>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</si>
  <si>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</si>
  <si>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</si>
  <si>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</si>
  <si>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</si>
  <si>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</si>
  <si>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</si>
  <si>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</si>
  <si>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</si>
  <si>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</si>
  <si>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</si>
  <si>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</si>
  <si>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</si>
  <si>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</si>
  <si>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</si>
  <si>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</si>
  <si>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</si>
  <si>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</si>
  <si>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</si>
  <si>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</si>
  <si>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</si>
  <si>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</si>
  <si>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</si>
  <si>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</si>
  <si>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</si>
  <si>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</si>
  <si>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</si>
  <si>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</si>
  <si>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</si>
  <si>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</si>
  <si>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</si>
  <si>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</si>
  <si>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</si>
  <si>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</si>
  <si>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</si>
  <si>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</si>
  <si>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</si>
  <si>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</si>
  <si>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</si>
  <si>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</si>
  <si>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</si>
  <si>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</si>
  <si>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</si>
  <si>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</si>
  <si>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</si>
  <si>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</si>
  <si>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</si>
  <si>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</si>
  <si>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</si>
  <si>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</si>
  <si>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</si>
  <si>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</si>
  <si>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</si>
  <si>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</si>
  <si>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</si>
  <si>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</si>
  <si>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</si>
  <si>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</si>
  <si>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</si>
  <si>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</si>
  <si>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</si>
  <si>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</si>
  <si>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</si>
  <si>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</si>
  <si>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</si>
  <si>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</si>
  <si>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</si>
  <si>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</si>
  <si>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</si>
  <si>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</si>
  <si>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</si>
  <si>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</si>
  <si>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</si>
  <si>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</si>
  <si>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</si>
  <si>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</si>
  <si>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</si>
  <si>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</si>
  <si>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</si>
  <si>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</si>
  <si>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</si>
  <si>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</si>
  <si>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</si>
  <si>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</si>
  <si>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</si>
  <si>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</si>
  <si>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</si>
  <si>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</si>
  <si>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</si>
  <si>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</si>
  <si>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</si>
  <si>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</si>
  <si>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</si>
  <si>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</si>
  <si>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</si>
  <si>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</si>
  <si>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</si>
  <si>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</si>
  <si>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</si>
  <si>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</si>
  <si>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</si>
  <si>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</si>
  <si>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</si>
  <si>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</si>
  <si>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</si>
  <si>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</si>
  <si>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</si>
  <si>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</si>
  <si>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</si>
  <si>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</si>
  <si>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</si>
  <si>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</si>
  <si>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</si>
  <si>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</si>
  <si>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</si>
  <si>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</si>
  <si>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</si>
  <si>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</si>
  <si>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</si>
  <si>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</si>
  <si>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</si>
  <si>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</si>
  <si>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</si>
  <si>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</si>
  <si>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</si>
  <si>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</si>
  <si>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</si>
  <si>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</si>
  <si>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</si>
  <si>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</si>
  <si>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</si>
  <si>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</si>
  <si>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</si>
  <si>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</si>
  <si>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</si>
  <si>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</si>
  <si>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</si>
  <si>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</si>
  <si>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</si>
  <si>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</si>
  <si>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</si>
  <si>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</si>
  <si>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</si>
  <si>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</si>
  <si>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</si>
  <si>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</si>
  <si>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</si>
  <si>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</si>
  <si>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</si>
  <si>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</si>
  <si>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</si>
  <si>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</si>
  <si>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</si>
  <si>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</si>
  <si>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</si>
  <si>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</si>
  <si>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</si>
  <si>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</si>
  <si>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</si>
  <si>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</si>
  <si>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</si>
  <si>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</si>
  <si>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</si>
  <si>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</si>
  <si>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</si>
  <si>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</si>
  <si>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</si>
  <si>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</si>
  <si>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</si>
  <si>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</si>
  <si>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</si>
  <si>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</si>
  <si>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</si>
  <si>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</si>
  <si>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</si>
  <si>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</si>
  <si>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</si>
  <si>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</si>
  <si>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</si>
  <si>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</si>
  <si>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</si>
  <si>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</si>
  <si>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</si>
  <si>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</si>
  <si>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</si>
  <si>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</si>
  <si>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</si>
  <si>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</si>
  <si>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</si>
  <si>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</si>
  <si>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</si>
  <si>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</si>
  <si>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</si>
  <si>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</si>
  <si>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</si>
  <si>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</si>
  <si>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</si>
  <si>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</si>
  <si>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</si>
  <si>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</si>
  <si>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</si>
  <si>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</si>
  <si>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</si>
  <si>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</si>
  <si>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</si>
  <si>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</si>
  <si>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</si>
  <si>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</si>
  <si>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</si>
  <si>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</si>
  <si>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</si>
  <si>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</si>
  <si>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</si>
  <si>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</si>
  <si>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</si>
  <si>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</si>
  <si>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</si>
  <si>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</si>
  <si>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</si>
  <si>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</si>
  <si>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</si>
  <si>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</si>
  <si>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</si>
  <si>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</si>
  <si>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</si>
  <si>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</si>
  <si>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</si>
  <si>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</si>
  <si>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</si>
  <si>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</si>
  <si>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</si>
  <si>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</si>
  <si>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</si>
  <si>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</si>
  <si>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</si>
  <si>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</si>
  <si>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</si>
  <si>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</si>
  <si>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</si>
  <si>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</si>
  <si>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</si>
  <si>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</si>
  <si>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</si>
  <si>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</si>
  <si>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</si>
  <si>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</si>
  <si>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</si>
  <si>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</si>
  <si>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</si>
  <si>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</si>
  <si>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</si>
  <si>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</si>
  <si>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</si>
  <si>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</si>
  <si>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</si>
  <si>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</si>
  <si>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</si>
  <si>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</si>
  <si>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</si>
  <si>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</si>
  <si>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</si>
  <si>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</si>
  <si>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</si>
  <si>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</si>
  <si>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</si>
  <si>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</si>
  <si>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</si>
  <si>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</si>
  <si>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</si>
  <si>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</si>
  <si>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</si>
  <si>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</si>
  <si>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</si>
  <si>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</si>
  <si>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</si>
  <si>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</si>
  <si>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</si>
  <si>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</si>
  <si>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</si>
  <si>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</si>
  <si>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</si>
  <si>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</si>
  <si>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</si>
  <si>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</si>
  <si>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</si>
  <si>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</si>
  <si>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</si>
  <si>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</si>
  <si>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</si>
  <si>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</si>
  <si>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</si>
  <si>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</si>
  <si>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</si>
  <si>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</si>
  <si>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</si>
  <si>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</si>
  <si>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</si>
  <si>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</si>
  <si>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</si>
  <si>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</si>
  <si>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</si>
  <si>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</si>
  <si>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</si>
  <si>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</si>
  <si>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</si>
  <si>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</si>
  <si>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</si>
  <si>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</si>
  <si>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</si>
  <si>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</si>
  <si>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</si>
  <si>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</si>
  <si>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</si>
  <si>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</si>
  <si>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</si>
  <si>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</si>
  <si>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</si>
  <si>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</si>
  <si>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</si>
  <si>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</si>
  <si>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</si>
  <si>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</si>
  <si>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</si>
  <si>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</si>
  <si>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</si>
  <si>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</si>
  <si>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</si>
  <si>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</si>
  <si>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</si>
  <si>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</si>
  <si>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</si>
  <si>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</si>
  <si>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</si>
  <si>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</si>
  <si>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</si>
  <si>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</si>
  <si>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</si>
  <si>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</si>
  <si>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</si>
  <si>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</si>
  <si>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</si>
  <si>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</si>
  <si>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</si>
  <si>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</si>
  <si>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</si>
  <si>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</si>
  <si>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</si>
  <si>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</si>
  <si>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</si>
  <si>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</si>
  <si>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</si>
  <si>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</si>
  <si>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</si>
  <si>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</si>
  <si>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</si>
  <si>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</si>
  <si>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</si>
  <si>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</si>
  <si>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</si>
  <si>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</si>
  <si>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</si>
  <si>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</si>
  <si>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</si>
  <si>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</si>
  <si>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</si>
  <si>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</si>
  <si>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</si>
  <si>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</si>
  <si>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</si>
  <si>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</si>
  <si>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</si>
  <si>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</si>
  <si>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</si>
  <si>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</si>
  <si>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</si>
  <si>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</si>
  <si>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</si>
  <si>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</si>
  <si>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</si>
  <si>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</si>
  <si>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</si>
  <si>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</si>
  <si>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</si>
  <si>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</si>
  <si>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</si>
  <si>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</si>
  <si>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</si>
  <si>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</si>
  <si>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</si>
  <si>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</si>
  <si>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</si>
  <si>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</si>
  <si>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</si>
  <si>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</si>
  <si>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</si>
  <si>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</si>
  <si>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</si>
  <si>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</si>
  <si>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</si>
  <si>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</si>
  <si>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</si>
  <si>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</si>
  <si>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</si>
  <si>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</si>
  <si>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</si>
  <si>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</si>
  <si>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</si>
  <si>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</si>
  <si>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</si>
  <si>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</si>
  <si>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</si>
  <si>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</si>
  <si>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</si>
  <si>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</si>
  <si>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</si>
  <si>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</si>
  <si>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</si>
  <si>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</si>
  <si>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</si>
  <si>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</si>
  <si>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</si>
  <si>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</si>
  <si>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</si>
  <si>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</si>
  <si>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</si>
  <si>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</si>
  <si>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</si>
  <si>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</si>
  <si>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</si>
  <si>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</si>
  <si>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</si>
  <si>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</si>
  <si>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</si>
  <si>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</si>
  <si>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</si>
  <si>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</si>
  <si>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</si>
  <si>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</si>
  <si>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</si>
  <si>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</si>
  <si>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</si>
  <si>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</si>
  <si>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</si>
  <si>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</si>
  <si>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</si>
  <si>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</si>
  <si>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</si>
  <si>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</si>
  <si>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</si>
  <si>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</si>
  <si>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</si>
  <si>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</si>
  <si>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</si>
  <si>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</si>
  <si>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</si>
  <si>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</si>
  <si>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</si>
  <si>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</si>
  <si>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</si>
  <si>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</si>
  <si>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</si>
  <si>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</si>
  <si>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</si>
  <si>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</si>
  <si>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</si>
  <si>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</si>
  <si>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</si>
  <si>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</si>
  <si>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</si>
  <si>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</si>
  <si>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</si>
  <si>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</si>
  <si>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</si>
  <si>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</si>
  <si>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</si>
  <si>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</si>
  <si>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</si>
  <si>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</si>
  <si>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</si>
  <si>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</si>
  <si>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</si>
  <si>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</si>
  <si>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</si>
  <si>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</si>
  <si>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</si>
  <si>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</si>
  <si>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</si>
  <si>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</si>
  <si>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</si>
  <si>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</si>
  <si>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</si>
  <si>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</si>
  <si>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</si>
  <si>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</si>
  <si>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</si>
  <si>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</si>
  <si>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</si>
  <si>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</si>
  <si>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</si>
  <si>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</si>
  <si>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</si>
  <si>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</si>
  <si>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</si>
  <si>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</si>
  <si>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</si>
  <si>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</si>
  <si>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</si>
  <si>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</si>
  <si>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</si>
  <si>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</si>
  <si>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</si>
  <si>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</si>
  <si>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</si>
  <si>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</si>
  <si>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</si>
  <si>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</si>
  <si>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</si>
  <si>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</si>
  <si>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</si>
  <si>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</si>
  <si>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</si>
  <si>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</si>
  <si>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</si>
  <si>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</si>
  <si>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</si>
  <si>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</si>
  <si>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</si>
  <si>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</si>
  <si>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</si>
  <si>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</si>
  <si>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</si>
  <si>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</si>
  <si>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</si>
  <si>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</si>
  <si>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</si>
  <si>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</si>
  <si>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</si>
  <si>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</si>
  <si>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</si>
  <si>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</si>
  <si>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</si>
  <si>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</si>
  <si>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</si>
  <si>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</si>
  <si>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</si>
  <si>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</si>
  <si>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</si>
  <si>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</si>
  <si>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</si>
  <si>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</si>
  <si>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</si>
  <si>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</si>
  <si>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</si>
  <si>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</si>
  <si>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</si>
  <si>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</si>
  <si>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</si>
  <si>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</si>
  <si>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</si>
  <si>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</si>
  <si>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</si>
  <si>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</si>
  <si>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</si>
  <si>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</si>
  <si>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</si>
  <si>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</si>
  <si>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</si>
  <si>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</si>
  <si>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</si>
  <si>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</si>
  <si>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</si>
  <si>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</si>
  <si>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</si>
  <si>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</si>
  <si>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</si>
  <si>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</si>
  <si>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</si>
  <si>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</si>
  <si>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</si>
  <si>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</si>
  <si>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</si>
  <si>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</si>
  <si>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</si>
  <si>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</si>
  <si>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</si>
  <si>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</si>
  <si>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</si>
  <si>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</si>
  <si>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</si>
  <si>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</si>
  <si>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</si>
  <si>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</si>
  <si>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</si>
  <si>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</si>
  <si>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</si>
  <si>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</si>
  <si>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</si>
  <si>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</si>
  <si>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</si>
  <si>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</si>
  <si>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</si>
  <si>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</si>
  <si>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</si>
  <si>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</si>
  <si>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</si>
  <si>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</si>
  <si>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</si>
  <si>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</si>
  <si>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</si>
  <si>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</si>
  <si>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</si>
  <si>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</si>
  <si>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</si>
  <si>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</si>
  <si>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</si>
  <si>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</si>
  <si>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</si>
  <si>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</si>
  <si>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</si>
  <si>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</si>
  <si>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</si>
  <si>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</si>
  <si>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</si>
  <si>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</si>
  <si>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</si>
  <si>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</si>
  <si>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</si>
  <si>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</si>
  <si>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</si>
  <si>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</si>
  <si>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</si>
  <si>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</si>
  <si>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</si>
  <si>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</si>
  <si>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</si>
  <si>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</si>
  <si>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</si>
  <si>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</si>
  <si>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</si>
  <si>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</si>
  <si>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</si>
  <si>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</si>
  <si>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</si>
  <si>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</si>
  <si>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</si>
  <si>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</si>
  <si>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</si>
  <si>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</si>
  <si>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</si>
  <si>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</si>
  <si>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</si>
  <si>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</si>
  <si>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</si>
  <si>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</si>
  <si>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</si>
  <si>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</si>
  <si>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</si>
  <si>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</si>
  <si>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</si>
  <si>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</si>
  <si>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</si>
  <si>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</si>
  <si>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</si>
  <si>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</si>
  <si>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</si>
  <si>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</si>
  <si>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</si>
  <si>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</si>
  <si>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</si>
  <si>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</si>
  <si>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</si>
  <si>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</si>
  <si>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</si>
  <si>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</si>
  <si>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</si>
  <si>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</si>
  <si>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</si>
  <si>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</si>
  <si>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</si>
  <si>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</si>
  <si>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</si>
  <si>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</si>
  <si>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</si>
  <si>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</si>
  <si>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</si>
  <si>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</si>
  <si>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</si>
  <si>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</si>
  <si>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</si>
  <si>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</si>
  <si>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</si>
  <si>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</si>
  <si>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</si>
  <si>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</si>
  <si>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</si>
  <si>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</si>
  <si>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</si>
  <si>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</si>
  <si>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</si>
  <si>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</si>
  <si>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</si>
  <si>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</si>
  <si>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</si>
  <si>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</si>
  <si>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</si>
  <si>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</si>
  <si>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</si>
  <si>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</si>
  <si>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</si>
  <si>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</si>
  <si>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</si>
  <si>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</si>
  <si>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</si>
  <si>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</si>
  <si>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</si>
  <si>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</si>
  <si>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</si>
  <si>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</si>
  <si>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</si>
  <si>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</si>
  <si>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</si>
  <si>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</si>
  <si>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</si>
  <si>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</si>
  <si>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</si>
  <si>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</si>
  <si>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</si>
  <si>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</si>
  <si>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</si>
  <si>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</si>
  <si>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</si>
  <si>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</si>
  <si>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</si>
  <si>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</si>
  <si>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</si>
  <si>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</si>
  <si>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</si>
  <si>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</si>
  <si>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</si>
  <si>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</si>
  <si>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</si>
  <si>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</si>
  <si>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</si>
  <si>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</si>
  <si>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</si>
  <si>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</si>
  <si>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</si>
  <si>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</si>
  <si>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</si>
  <si>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</si>
  <si>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</si>
  <si>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</si>
  <si>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</si>
  <si>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</si>
  <si>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</si>
  <si>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</si>
  <si>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</si>
  <si>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</si>
  <si>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</si>
  <si>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</si>
  <si>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</si>
  <si>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</si>
  <si>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</si>
  <si>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</si>
  <si>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</si>
  <si>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</si>
  <si>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</si>
  <si>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</si>
  <si>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</si>
  <si>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</si>
  <si>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</si>
  <si>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</si>
  <si>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</si>
  <si>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</si>
  <si>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</si>
  <si>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</si>
  <si>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</si>
  <si>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</si>
  <si>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</si>
  <si>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</si>
  <si>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</si>
  <si>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</si>
  <si>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</si>
  <si>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</si>
  <si>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</si>
  <si>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</si>
  <si>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</si>
  <si>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</si>
  <si>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</si>
  <si>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</si>
  <si>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</si>
  <si>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</si>
  <si>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</si>
  <si>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</si>
  <si>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</si>
  <si>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</si>
  <si>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</si>
  <si>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</si>
  <si>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</si>
  <si>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</si>
  <si>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</si>
  <si>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</si>
  <si>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</si>
  <si>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</si>
  <si>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</si>
  <si>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</si>
  <si>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</si>
  <si>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</si>
  <si>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</si>
  <si>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</si>
  <si>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</si>
  <si>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</si>
  <si>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</si>
  <si>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</si>
  <si>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</si>
  <si>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</si>
  <si>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</si>
  <si>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</si>
  <si>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</si>
  <si>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</si>
  <si>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</si>
  <si>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</si>
  <si>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</si>
  <si>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</si>
  <si>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</si>
  <si>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</si>
  <si>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</si>
  <si>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</si>
  <si>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</si>
  <si>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</si>
  <si>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</si>
  <si>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</si>
  <si>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</si>
  <si>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</si>
  <si>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</si>
  <si>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</si>
  <si>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</si>
  <si>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</si>
  <si>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</si>
  <si>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</si>
  <si>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</si>
  <si>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</si>
  <si>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</si>
  <si>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</si>
  <si>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</si>
  <si>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</si>
  <si>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</si>
  <si>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</si>
  <si>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</si>
  <si>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</si>
  <si>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</si>
  <si>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</si>
  <si>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</si>
  <si>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</si>
  <si>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</si>
  <si>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</si>
  <si>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</si>
  <si>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</si>
  <si>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</si>
  <si>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</si>
  <si>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</si>
  <si>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</si>
  <si>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</si>
  <si>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</si>
  <si>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</si>
  <si>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</si>
  <si>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</si>
  <si>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</si>
  <si>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</si>
  <si>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</si>
  <si>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</si>
  <si>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</si>
  <si>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</si>
  <si>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</si>
  <si>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</si>
  <si>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</si>
  <si>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</si>
  <si>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</si>
  <si>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</si>
  <si>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</si>
  <si>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</si>
  <si>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</si>
  <si>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</si>
  <si>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</si>
  <si>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</si>
  <si>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</si>
  <si>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</si>
  <si>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</si>
  <si>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</si>
  <si>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</si>
  <si>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</si>
  <si>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</si>
  <si>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</si>
  <si>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</si>
  <si>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</si>
  <si>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</si>
  <si>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</si>
  <si>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</si>
  <si>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</si>
  <si>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</si>
  <si>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</si>
  <si>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</si>
  <si>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</si>
  <si>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</si>
  <si>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</si>
  <si>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</si>
  <si>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</si>
  <si>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</si>
  <si>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</si>
  <si>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</si>
  <si>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</si>
  <si>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</si>
  <si>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</si>
  <si>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</si>
  <si>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</si>
  <si>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</si>
  <si>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</si>
  <si>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</si>
  <si>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</si>
  <si>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</si>
  <si>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</si>
  <si>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</si>
  <si>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</si>
  <si>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</si>
  <si>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</si>
  <si>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</si>
  <si>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</si>
  <si>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</si>
  <si>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</si>
  <si>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</si>
  <si>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</si>
  <si>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</si>
  <si>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</si>
  <si>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</si>
  <si>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</si>
  <si>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</si>
  <si>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</si>
  <si>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</si>
  <si>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</si>
  <si>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</si>
  <si>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</si>
  <si>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</si>
  <si>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</si>
  <si>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</si>
  <si>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</si>
  <si>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</si>
  <si>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</si>
  <si>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</si>
  <si>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</si>
  <si>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</si>
  <si>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</si>
  <si>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</si>
  <si>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</si>
  <si>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</si>
  <si>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</si>
  <si>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</si>
  <si>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</si>
  <si>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</si>
  <si>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</si>
  <si>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</si>
  <si>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</si>
  <si>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</si>
  <si>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</si>
  <si>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</si>
  <si>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</si>
  <si>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</si>
  <si>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</si>
  <si>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</si>
  <si>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</si>
  <si>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</si>
  <si>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</si>
  <si>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</si>
  <si>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</si>
  <si>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</si>
  <si>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</si>
  <si>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</si>
  <si>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</si>
  <si>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</si>
  <si>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</si>
  <si>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</si>
  <si>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</si>
  <si>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</si>
  <si>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</si>
  <si>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</si>
  <si>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</si>
  <si>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</si>
  <si>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</si>
  <si>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</si>
  <si>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</si>
  <si>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</si>
  <si>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</si>
  <si>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</si>
  <si>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</si>
  <si>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</si>
  <si>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</si>
  <si>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</si>
  <si>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</si>
  <si>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</si>
  <si>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</si>
  <si>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</si>
  <si>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</si>
  <si>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</si>
  <si>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</si>
  <si>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</si>
  <si>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</si>
  <si>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</si>
  <si>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</si>
  <si>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</si>
  <si>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</si>
  <si>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</si>
  <si>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</si>
  <si>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</si>
  <si>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</si>
  <si>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</si>
  <si>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</si>
  <si>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</si>
  <si>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</si>
  <si>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</si>
  <si>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</si>
  <si>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</si>
  <si>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</si>
  <si>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</si>
  <si>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</si>
  <si>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</si>
  <si>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</si>
  <si>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</si>
  <si>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</si>
  <si>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</si>
  <si>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</si>
  <si>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</si>
  <si>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</si>
  <si>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</si>
  <si>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</si>
  <si>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</si>
  <si>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</si>
  <si>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</si>
  <si>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</si>
  <si>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</si>
  <si>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</si>
  <si>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</si>
  <si>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</si>
  <si>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</si>
  <si>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</si>
  <si>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</si>
  <si>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</si>
  <si>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</si>
  <si>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</si>
  <si>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</si>
  <si>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</si>
  <si>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</si>
  <si>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</si>
  <si>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</si>
  <si>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</si>
  <si>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</si>
  <si>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</si>
  <si>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</si>
  <si>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</si>
  <si>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</si>
  <si>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</si>
  <si>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</si>
  <si>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</si>
  <si>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</si>
  <si>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</si>
  <si>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</si>
  <si>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</si>
  <si>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</si>
  <si>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</si>
  <si>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</si>
  <si>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</si>
  <si>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</si>
  <si>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</si>
  <si>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</si>
  <si>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</si>
  <si>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</si>
  <si>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</si>
  <si>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</si>
  <si>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</si>
  <si>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</si>
  <si>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</si>
  <si>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</si>
  <si>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</si>
  <si>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</si>
  <si>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</si>
  <si>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</si>
  <si>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</si>
  <si>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</si>
  <si>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</si>
  <si>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</si>
  <si>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</si>
  <si>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</si>
  <si>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</si>
  <si>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</si>
  <si>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</si>
  <si>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</si>
  <si>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</si>
  <si>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</si>
  <si>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</si>
  <si>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</si>
  <si>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</si>
  <si>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</si>
  <si>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</si>
  <si>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</si>
  <si>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</si>
  <si>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</si>
  <si>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</si>
  <si>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</si>
  <si>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</si>
  <si>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</si>
  <si>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</si>
  <si>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</si>
  <si>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</si>
  <si>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</si>
  <si>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</si>
  <si>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</si>
  <si>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</si>
  <si>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</si>
  <si>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</si>
  <si>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</si>
  <si>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</si>
  <si>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</si>
  <si>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</si>
  <si>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</si>
  <si>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</si>
  <si>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</si>
  <si>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</si>
  <si>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</si>
  <si>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</si>
  <si>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</si>
  <si>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</si>
  <si>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</si>
  <si>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</si>
  <si>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</si>
  <si>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</si>
  <si>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</si>
  <si>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</si>
  <si>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</si>
  <si>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</si>
  <si>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</si>
  <si>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</si>
  <si>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</si>
  <si>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</si>
  <si>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</si>
  <si>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</si>
  <si>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</si>
  <si>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</si>
  <si>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</si>
  <si>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</si>
  <si>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</si>
  <si>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</si>
  <si>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</si>
  <si>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</si>
  <si>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</si>
  <si>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</si>
  <si>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</si>
  <si>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</si>
  <si>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</si>
  <si>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</si>
  <si>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</si>
  <si>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</si>
  <si>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</si>
  <si>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</si>
  <si>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</si>
  <si>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</si>
  <si>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</si>
  <si>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</si>
  <si>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</si>
  <si>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</si>
  <si>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</si>
  <si>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</si>
  <si>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</si>
  <si>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</si>
  <si>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</si>
  <si>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</si>
  <si>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</si>
  <si>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</si>
  <si>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</si>
  <si>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</si>
  <si>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</si>
  <si>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</si>
  <si>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</si>
  <si>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</si>
  <si>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</si>
  <si>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</si>
  <si>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</si>
  <si>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</si>
  <si>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</si>
  <si>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</si>
  <si>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</si>
  <si>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</si>
  <si>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</si>
  <si>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</si>
  <si>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</si>
  <si>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</si>
  <si>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</si>
  <si>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</si>
  <si>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</si>
  <si>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</si>
  <si>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</si>
  <si>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</si>
  <si>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</si>
  <si>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</si>
  <si>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</si>
  <si>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</si>
  <si>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</si>
  <si>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</si>
  <si>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</si>
  <si>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</si>
  <si>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</si>
  <si>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</si>
  <si>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</si>
  <si>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</si>
  <si>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</si>
  <si>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</si>
  <si>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</si>
  <si>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</si>
  <si>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</si>
  <si>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</si>
  <si>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</si>
  <si>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</si>
  <si>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</si>
  <si>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</si>
  <si>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</si>
  <si>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</si>
  <si>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</si>
  <si>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</si>
  <si>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</si>
  <si>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</si>
  <si>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</si>
  <si>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</si>
  <si>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</si>
  <si>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</si>
  <si>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</si>
  <si>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</si>
  <si>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</si>
  <si>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</si>
  <si>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</si>
  <si>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</si>
  <si>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</si>
  <si>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</si>
  <si>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</si>
  <si>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</si>
  <si>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</si>
  <si>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</si>
  <si>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</si>
  <si>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</si>
  <si>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</si>
  <si>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</si>
  <si>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</si>
  <si>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</si>
  <si>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</si>
  <si>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</si>
  <si>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</si>
  <si>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</si>
  <si>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</si>
  <si>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</si>
  <si>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</si>
  <si>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</si>
  <si>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</si>
  <si>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</si>
  <si>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</si>
  <si>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</si>
  <si>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</si>
  <si>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</si>
  <si>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</si>
  <si>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</si>
  <si>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</si>
  <si>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</si>
  <si>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</si>
  <si>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</si>
  <si>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</si>
  <si>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</si>
  <si>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</si>
  <si>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</si>
  <si>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</si>
  <si>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</si>
  <si>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</si>
  <si>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</si>
  <si>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</si>
  <si>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</si>
  <si>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</si>
  <si>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</si>
  <si>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</si>
  <si>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</si>
  <si>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</si>
  <si>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</si>
  <si>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</si>
  <si>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</si>
  <si>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</si>
  <si>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</si>
  <si>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</si>
  <si>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</si>
  <si>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</si>
  <si>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</si>
  <si>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</si>
  <si>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</si>
  <si>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</si>
  <si>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</si>
  <si>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</si>
  <si>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</si>
  <si>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</si>
  <si>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</si>
  <si>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</si>
  <si>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</si>
  <si>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</si>
  <si>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</si>
  <si>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</si>
  <si>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</si>
  <si>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</si>
  <si>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</si>
  <si>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</si>
  <si>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</si>
  <si>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</si>
  <si>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</si>
  <si>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</si>
  <si>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</si>
  <si>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</si>
  <si>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</si>
  <si>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</si>
  <si>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</si>
  <si>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</si>
  <si>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</si>
  <si>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</si>
  <si>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</si>
  <si>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</si>
  <si>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</si>
  <si>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</si>
  <si>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</si>
  <si>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</si>
  <si>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</si>
  <si>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</si>
  <si>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</si>
  <si>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</si>
  <si>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</si>
  <si>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</si>
  <si>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</si>
  <si>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</si>
  <si>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</si>
  <si>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</si>
  <si>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</si>
  <si>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</si>
  <si>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</si>
  <si>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</si>
  <si>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</si>
  <si>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</si>
  <si>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</si>
  <si>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</si>
  <si>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</si>
  <si>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</si>
  <si>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</si>
  <si>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</si>
  <si>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</si>
  <si>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</si>
  <si>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</si>
  <si>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</si>
  <si>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</si>
  <si>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</si>
  <si>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</si>
  <si>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</si>
  <si>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</si>
  <si>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</si>
  <si>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</si>
  <si>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</si>
  <si>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</si>
  <si>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</si>
  <si>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</si>
  <si>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</si>
  <si>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</si>
  <si>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</si>
  <si>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</si>
  <si>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</si>
  <si>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</si>
  <si>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</si>
  <si>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</si>
  <si>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</si>
  <si>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</si>
  <si>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</si>
  <si>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</si>
  <si>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</si>
  <si>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</si>
  <si>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</si>
  <si>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</si>
  <si>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</si>
  <si>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</si>
  <si>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</si>
  <si>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</si>
  <si>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</si>
  <si>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</si>
  <si>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</si>
  <si>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</si>
  <si>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</si>
  <si>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</si>
  <si>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</si>
  <si>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</si>
  <si>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</si>
  <si>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</si>
  <si>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</si>
  <si>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</si>
  <si>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</si>
  <si>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</si>
  <si>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</si>
  <si>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</si>
  <si>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</si>
  <si>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</si>
  <si>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</si>
  <si>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</si>
  <si>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</si>
  <si>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</si>
  <si>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</si>
  <si>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</si>
  <si>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</si>
  <si>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</si>
  <si>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</si>
  <si>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</si>
  <si>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</si>
  <si>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</si>
  <si>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</si>
  <si>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</si>
  <si>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</si>
  <si>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</si>
  <si>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</si>
  <si>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</si>
  <si>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</si>
  <si>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</si>
  <si>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</si>
  <si>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</si>
  <si>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</si>
  <si>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</si>
  <si>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</si>
  <si>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</si>
  <si>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</si>
  <si>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</si>
  <si>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</si>
  <si>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</si>
  <si>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</si>
  <si>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</si>
  <si>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</si>
  <si>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</si>
  <si>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</si>
  <si>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</si>
  <si>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</si>
  <si>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</si>
  <si>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</si>
  <si>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</si>
  <si>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</si>
  <si>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</si>
  <si>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</si>
  <si>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</si>
  <si>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</si>
  <si>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</si>
  <si>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</si>
  <si>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</si>
  <si>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</si>
  <si>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</si>
  <si>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</si>
  <si>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</si>
  <si>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</si>
  <si>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</si>
  <si>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</si>
  <si>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</si>
  <si>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</si>
  <si>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</si>
  <si>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</si>
  <si>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</si>
  <si>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</si>
  <si>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</si>
  <si>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</si>
  <si>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</si>
  <si>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</si>
  <si>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</si>
  <si>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</si>
  <si>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</si>
  <si>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</si>
  <si>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</si>
  <si>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</si>
  <si>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</si>
  <si>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</si>
  <si>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</si>
  <si>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</si>
  <si>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</si>
  <si>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</si>
  <si>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</si>
  <si>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</si>
  <si>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</si>
  <si>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</si>
  <si>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</si>
  <si>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</si>
  <si>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</si>
  <si>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</si>
  <si>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</si>
  <si>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</si>
  <si>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</si>
  <si>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</si>
  <si>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</si>
  <si>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</si>
  <si>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</si>
  <si>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</si>
  <si>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</si>
  <si>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</si>
  <si>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</si>
  <si>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</si>
  <si>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</si>
  <si>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</si>
  <si>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</si>
  <si>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</si>
  <si>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</si>
  <si>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</si>
  <si>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</si>
  <si>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</si>
  <si>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</si>
  <si>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</si>
  <si>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</si>
  <si>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</si>
  <si>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</si>
  <si>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</si>
  <si>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</si>
  <si>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</si>
  <si>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</si>
  <si>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</si>
  <si>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</si>
  <si>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</si>
  <si>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</si>
  <si>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</si>
  <si>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</si>
  <si>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</si>
  <si>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</si>
  <si>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</si>
  <si>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</si>
  <si>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</si>
  <si>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</si>
  <si>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</si>
  <si>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</si>
  <si>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</si>
  <si>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</si>
  <si>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</si>
  <si>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</si>
  <si>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</si>
  <si>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</si>
  <si>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</si>
  <si>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</si>
  <si>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</si>
  <si>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</si>
  <si>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</si>
  <si>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</si>
  <si>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</si>
  <si>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</si>
  <si>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</si>
  <si>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</si>
  <si>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</si>
  <si>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</si>
  <si>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</si>
  <si>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</si>
  <si>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</si>
  <si>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</si>
  <si>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</si>
  <si>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</si>
  <si>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</si>
  <si>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</si>
  <si>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</si>
  <si>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</si>
  <si>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</si>
  <si>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</si>
  <si>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</si>
  <si>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</si>
  <si>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</si>
  <si>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</si>
  <si>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</si>
  <si>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</si>
  <si>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</si>
  <si>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</si>
  <si>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</si>
  <si>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</si>
  <si>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</si>
  <si>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</si>
  <si>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</si>
  <si>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</si>
  <si>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</si>
  <si>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</si>
  <si>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</si>
  <si>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</si>
  <si>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</si>
  <si>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</si>
  <si>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</si>
  <si>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</si>
  <si>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</si>
  <si>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</si>
  <si>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</si>
  <si>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</si>
  <si>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</si>
  <si>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</si>
  <si>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</si>
  <si>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</si>
  <si>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</si>
  <si>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</si>
  <si>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</si>
  <si>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</si>
  <si>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</si>
  <si>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</si>
  <si>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</si>
  <si>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</si>
  <si>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</si>
  <si>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</si>
  <si>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</si>
  <si>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</si>
  <si>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</si>
  <si>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</si>
  <si>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</si>
  <si>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</si>
  <si>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</si>
  <si>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</si>
  <si>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</si>
  <si>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</si>
  <si>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</si>
  <si>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</si>
  <si>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</si>
  <si>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</si>
  <si>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</si>
  <si>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</si>
  <si>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</si>
  <si>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</si>
  <si>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</si>
  <si>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</si>
  <si>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</si>
  <si>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</si>
  <si>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</si>
  <si>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</si>
  <si>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</si>
  <si>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</si>
  <si>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</si>
  <si>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</si>
  <si>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</si>
  <si>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</si>
  <si>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</si>
  <si>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</si>
  <si>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</si>
  <si>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</si>
  <si>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</si>
  <si>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</si>
  <si>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</si>
  <si>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</si>
  <si>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</si>
  <si>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</si>
  <si>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</si>
  <si>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</si>
  <si>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</si>
  <si>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</si>
  <si>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</si>
  <si>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</si>
  <si>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</si>
  <si>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</si>
  <si>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</si>
  <si>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</si>
  <si>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</si>
  <si>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</si>
  <si>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</si>
  <si>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</si>
  <si>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</si>
  <si>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</si>
  <si>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</si>
  <si>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</si>
  <si>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</si>
  <si>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</si>
  <si>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</si>
  <si>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</si>
  <si>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</si>
  <si>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</si>
  <si>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</si>
  <si>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</si>
  <si>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</si>
  <si>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</si>
  <si>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</si>
  <si>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</si>
  <si>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</si>
  <si>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</si>
  <si>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</si>
  <si>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</si>
  <si>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</si>
  <si>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</si>
  <si>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</si>
  <si>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</si>
  <si>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</si>
  <si>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</si>
  <si>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</si>
  <si>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</si>
  <si>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</si>
  <si>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</si>
  <si>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</si>
  <si>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</si>
  <si>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</si>
  <si>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</si>
  <si>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</si>
  <si>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</si>
  <si>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</si>
  <si>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</si>
  <si>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</si>
  <si>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</si>
  <si>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</si>
  <si>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</si>
  <si>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</si>
  <si>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</si>
  <si>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</si>
  <si>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</si>
  <si>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</si>
  <si>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</si>
  <si>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</si>
  <si>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</si>
  <si>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</si>
  <si>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</si>
  <si>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</si>
  <si>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</si>
  <si>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</si>
  <si>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</si>
  <si>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</si>
  <si>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</si>
  <si>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</si>
  <si>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</si>
  <si>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</si>
  <si>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</si>
  <si>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</si>
  <si>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</si>
  <si>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</si>
  <si>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</si>
  <si>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</si>
  <si>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</si>
  <si>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</si>
  <si>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</si>
  <si>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</si>
  <si>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</si>
  <si>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</si>
  <si>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</si>
  <si>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</si>
  <si>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</si>
  <si>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</si>
  <si>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</si>
  <si>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</si>
  <si>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</si>
  <si>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</si>
  <si>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</si>
  <si>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</si>
  <si>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</si>
  <si>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</si>
  <si>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</si>
  <si>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</si>
  <si>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</si>
  <si>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</si>
  <si>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</si>
  <si>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</si>
  <si>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</si>
  <si>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</si>
  <si>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</si>
  <si>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</si>
  <si>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</si>
  <si>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</si>
  <si>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</si>
  <si>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</si>
  <si>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</si>
  <si>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</si>
  <si>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</si>
  <si>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</si>
  <si>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</si>
  <si>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</si>
  <si>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</si>
  <si>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</si>
  <si>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</si>
  <si>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</si>
  <si>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</si>
  <si>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</si>
  <si>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</si>
  <si>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</si>
  <si>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</si>
  <si>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</si>
  <si>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</si>
  <si>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</si>
  <si>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</si>
  <si>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</si>
  <si>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</si>
  <si>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</si>
  <si>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</si>
  <si>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</si>
  <si>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</si>
  <si>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</si>
  <si>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</si>
  <si>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</si>
  <si>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</si>
  <si>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</si>
  <si>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</si>
  <si>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</si>
  <si>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</si>
  <si>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</si>
  <si>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</si>
  <si>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</si>
  <si>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</si>
  <si>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</si>
  <si>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</si>
  <si>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</si>
  <si>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</si>
  <si>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</si>
  <si>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</si>
  <si>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</si>
  <si>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</si>
  <si>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</si>
  <si>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</si>
  <si>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</si>
  <si>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</si>
  <si>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</si>
  <si>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</si>
  <si>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</si>
  <si>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</si>
  <si>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</si>
  <si>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</si>
  <si>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</si>
  <si>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</si>
  <si>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</si>
  <si>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</si>
  <si>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</si>
  <si>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</si>
  <si>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</si>
  <si>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</si>
  <si>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</si>
  <si>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</si>
  <si>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</si>
  <si>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</si>
  <si>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</si>
  <si>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</si>
  <si>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</si>
  <si>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</si>
  <si>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</si>
  <si>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</si>
  <si>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</si>
  <si>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</si>
  <si>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</si>
  <si>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</si>
  <si>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</si>
  <si>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</si>
  <si>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</si>
  <si>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</si>
  <si>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</si>
  <si>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</si>
  <si>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</si>
  <si>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</si>
  <si>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</si>
  <si>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</si>
  <si>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</si>
  <si>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</si>
  <si>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</si>
  <si>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</si>
  <si>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</si>
  <si>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</si>
  <si>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</si>
  <si>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</si>
  <si>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</si>
  <si>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</si>
  <si>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</si>
  <si>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</si>
  <si>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</si>
  <si>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</si>
  <si>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</si>
  <si>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</si>
  <si>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</si>
  <si>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</si>
  <si>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</si>
  <si>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</si>
  <si>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</si>
  <si>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</si>
  <si>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</si>
  <si>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</si>
  <si>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</si>
  <si>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</si>
  <si>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</si>
  <si>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</si>
  <si>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</si>
  <si>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</si>
  <si>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</si>
  <si>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</si>
  <si>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</si>
  <si>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</si>
  <si>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</si>
  <si>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</si>
  <si>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</si>
  <si>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</si>
  <si>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</si>
  <si>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</si>
  <si>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</si>
  <si>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</si>
  <si>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</si>
  <si>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</si>
  <si>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</si>
  <si>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</si>
  <si>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</si>
  <si>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</si>
  <si>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</si>
  <si>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</si>
  <si>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</si>
  <si>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</si>
  <si>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</si>
  <si>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</si>
  <si>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</si>
  <si>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</si>
  <si>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</si>
  <si>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</si>
  <si>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</si>
  <si>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</si>
  <si>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</si>
  <si>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</si>
  <si>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</si>
  <si>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</si>
  <si>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</si>
  <si>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</si>
  <si>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</si>
  <si>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</si>
  <si>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</si>
  <si>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</si>
  <si>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</si>
  <si>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</si>
  <si>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</si>
  <si>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</si>
  <si>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</si>
  <si>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</si>
  <si>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</si>
  <si>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</si>
  <si>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</si>
  <si>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</si>
  <si>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</si>
  <si>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</si>
  <si>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</si>
  <si>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</si>
  <si>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</si>
  <si>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</si>
  <si>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</si>
  <si>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</si>
  <si>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</si>
  <si>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</si>
  <si>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</si>
  <si>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</si>
  <si>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</si>
  <si>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</si>
  <si>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</si>
  <si>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</si>
  <si>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</si>
  <si>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</si>
  <si>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</si>
  <si>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</si>
  <si>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</si>
  <si>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</si>
  <si>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</si>
  <si>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</si>
  <si>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</si>
  <si>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</si>
  <si>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</si>
  <si>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</si>
  <si>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</si>
  <si>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</si>
  <si>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</si>
  <si>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</si>
  <si>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</si>
  <si>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</si>
  <si>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</si>
  <si>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</si>
  <si>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</si>
  <si>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</si>
  <si>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</si>
  <si>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</si>
  <si>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</si>
  <si>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</si>
  <si>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</si>
  <si>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</si>
  <si>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</si>
  <si>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</si>
  <si>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</si>
  <si>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</si>
  <si>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</si>
  <si>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</si>
  <si>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</si>
  <si>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</si>
  <si>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</si>
  <si>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</si>
  <si>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</si>
  <si>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</si>
  <si>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</si>
  <si>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</si>
  <si>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</si>
  <si>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</si>
  <si>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</si>
  <si>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</si>
  <si>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</si>
  <si>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</si>
  <si>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</si>
  <si>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</si>
  <si>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</si>
  <si>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</si>
  <si>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</si>
  <si>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</si>
  <si>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</si>
  <si>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</si>
  <si>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</si>
  <si>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</si>
  <si>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</si>
  <si>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</si>
  <si>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</si>
  <si>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</si>
  <si>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</si>
  <si>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</si>
  <si>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</si>
  <si>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</si>
  <si>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</si>
  <si>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</si>
  <si>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</si>
  <si>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</si>
  <si>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</si>
  <si>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</si>
  <si>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</si>
  <si>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</si>
  <si>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</si>
  <si>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</si>
  <si>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</si>
  <si>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</si>
  <si>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</si>
  <si>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</si>
  <si>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</si>
  <si>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</si>
  <si>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</si>
  <si>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</si>
  <si>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</si>
  <si>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</si>
  <si>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</si>
  <si>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</si>
  <si>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</si>
  <si>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</si>
  <si>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</si>
  <si>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</si>
  <si>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</si>
  <si>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</si>
  <si>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</si>
  <si>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</si>
  <si>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</si>
  <si>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</si>
  <si>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</si>
  <si>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</si>
  <si>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</si>
  <si>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</si>
  <si>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</si>
  <si>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</si>
  <si>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</si>
  <si>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</si>
  <si>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</si>
  <si>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</si>
  <si>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</si>
  <si>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</si>
  <si>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</si>
  <si>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</si>
  <si>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</si>
  <si>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</si>
  <si>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</si>
  <si>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</si>
  <si>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</si>
  <si>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</si>
  <si>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</si>
  <si>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</si>
  <si>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</si>
  <si>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</si>
  <si>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</si>
  <si>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</si>
  <si>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</si>
  <si>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</si>
  <si>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</si>
  <si>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</si>
  <si>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</si>
  <si>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</si>
  <si>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</si>
  <si>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</si>
  <si>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</si>
  <si>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</si>
  <si>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</si>
  <si>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</si>
  <si>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</si>
  <si>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</si>
  <si>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</si>
  <si>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</si>
  <si>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</si>
  <si>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</si>
  <si>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</si>
  <si>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</si>
  <si>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</si>
  <si>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</si>
  <si>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</si>
  <si>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</si>
  <si>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</si>
  <si>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</si>
  <si>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</si>
  <si>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</si>
  <si>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</si>
  <si>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</si>
  <si>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</si>
  <si>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</si>
  <si>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</si>
  <si>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</si>
  <si>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</si>
  <si>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</si>
  <si>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</si>
  <si>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</si>
  <si>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</si>
  <si>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</si>
  <si>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</si>
  <si>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</si>
  <si>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</si>
  <si>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</si>
  <si>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</si>
  <si>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</si>
  <si>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</si>
  <si>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</si>
  <si>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</si>
  <si>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</si>
  <si>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</si>
  <si>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</si>
  <si>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</si>
  <si>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</si>
  <si>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</si>
  <si>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</si>
  <si>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</si>
  <si>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</si>
  <si>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</si>
  <si>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</si>
  <si>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</si>
  <si>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</si>
  <si>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</si>
  <si>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</si>
  <si>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</si>
  <si>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</si>
  <si>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</si>
  <si>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</si>
  <si>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</si>
  <si>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</si>
  <si>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</si>
  <si>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</si>
  <si>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</si>
  <si>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</si>
  <si>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</si>
  <si>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</si>
  <si>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</si>
  <si>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</si>
  <si>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</si>
  <si>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</si>
  <si>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</si>
  <si>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</si>
  <si>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</si>
  <si>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</si>
  <si>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</si>
  <si>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</si>
  <si>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</si>
  <si>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</si>
  <si>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</si>
  <si>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</si>
  <si>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</si>
  <si>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</si>
  <si>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</si>
  <si>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</si>
  <si>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</si>
  <si>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</si>
  <si>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</si>
  <si>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</si>
  <si>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</si>
  <si>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</si>
  <si>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</si>
  <si>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</si>
  <si>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</si>
  <si>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</si>
  <si>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</si>
  <si>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</si>
  <si>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</si>
  <si>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</si>
  <si>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</si>
  <si>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</si>
  <si>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</si>
  <si>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</si>
  <si>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</si>
  <si>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</si>
  <si>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</si>
  <si>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</si>
  <si>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</si>
  <si>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</si>
  <si>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</si>
  <si>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</si>
  <si>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</si>
  <si>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</si>
  <si>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</si>
  <si>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</si>
  <si>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</si>
  <si>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</si>
  <si>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</si>
  <si>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</si>
  <si>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</si>
  <si>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</si>
  <si>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</si>
  <si>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</si>
  <si>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</si>
  <si>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</si>
  <si>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</si>
  <si>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</si>
  <si>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</si>
  <si>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</si>
  <si>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</si>
  <si>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</si>
  <si>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</si>
  <si>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</si>
  <si>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</si>
  <si>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</si>
  <si>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</si>
  <si>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</si>
  <si>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</si>
  <si>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</si>
  <si>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</si>
  <si>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</si>
  <si>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</si>
  <si>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</si>
  <si>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</si>
  <si>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</si>
  <si>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</si>
  <si>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</si>
  <si>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</si>
  <si>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</si>
  <si>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</si>
  <si>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</si>
  <si>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</si>
  <si>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</si>
  <si>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</si>
  <si>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</si>
  <si>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</si>
  <si>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</si>
  <si>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</si>
  <si>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</si>
  <si>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</si>
  <si>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</si>
  <si>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</si>
  <si>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</si>
  <si>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</si>
  <si>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</si>
  <si>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</si>
  <si>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</si>
  <si>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</si>
  <si>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</si>
  <si>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</si>
  <si>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</si>
  <si>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</si>
  <si>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</si>
  <si>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</si>
  <si>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</si>
  <si>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</si>
  <si>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</si>
  <si>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</si>
  <si>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</si>
  <si>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</si>
  <si>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</si>
  <si>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</si>
  <si>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</si>
  <si>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</si>
  <si>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</si>
  <si>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</si>
  <si>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</si>
  <si>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</si>
  <si>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</si>
  <si>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</si>
  <si>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</si>
  <si>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</si>
  <si>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</si>
  <si>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</si>
  <si>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</si>
  <si>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</si>
  <si>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</si>
  <si>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</si>
  <si>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</si>
  <si>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</si>
  <si>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</si>
  <si>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</si>
  <si>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</si>
  <si>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</si>
  <si>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</si>
  <si>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</si>
  <si>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</si>
  <si>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</si>
  <si>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</si>
  <si>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</si>
  <si>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</si>
  <si>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</si>
  <si>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</si>
  <si>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</si>
  <si>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</si>
  <si>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</si>
  <si>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</si>
  <si>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</si>
  <si>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</si>
  <si>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</si>
  <si>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</si>
  <si>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</si>
  <si>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</si>
  <si>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</si>
  <si>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</si>
  <si>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</si>
  <si>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</si>
  <si>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</si>
  <si>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</si>
  <si>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</si>
  <si>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</si>
  <si>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</si>
  <si>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</si>
  <si>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</si>
  <si>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</si>
  <si>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</si>
  <si>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</si>
  <si>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</si>
  <si>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</si>
  <si>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</si>
  <si>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</si>
  <si>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</si>
  <si>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</si>
  <si>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</si>
  <si>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</si>
  <si>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</si>
  <si>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</si>
  <si>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</si>
  <si>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</si>
  <si>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</si>
  <si>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</si>
  <si>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</si>
  <si>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</si>
  <si>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</si>
  <si>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</si>
  <si>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</si>
  <si>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</si>
  <si>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</si>
  <si>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</si>
  <si>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</si>
  <si>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</si>
  <si>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</si>
  <si>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</si>
  <si>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</si>
  <si>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</si>
  <si>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</si>
  <si>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</si>
  <si>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</si>
  <si>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</si>
  <si>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</si>
  <si>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</si>
  <si>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</si>
  <si>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</si>
  <si>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</si>
  <si>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</si>
  <si>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</si>
  <si>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</si>
  <si>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</si>
  <si>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</si>
  <si>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</si>
  <si>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</si>
  <si>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</si>
  <si>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</si>
  <si>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</si>
  <si>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</si>
  <si>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</si>
  <si>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</si>
  <si>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</si>
  <si>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</si>
  <si>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</si>
  <si>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</si>
  <si>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</si>
  <si>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</si>
  <si>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</si>
  <si>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</si>
  <si>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</si>
  <si>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</si>
  <si>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</si>
  <si>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</si>
  <si>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</si>
  <si>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</si>
  <si>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</si>
  <si>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</si>
  <si>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</si>
  <si>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</si>
  <si>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</si>
  <si>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</si>
  <si>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</si>
  <si>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</si>
  <si>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</si>
  <si>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</si>
  <si>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</si>
  <si>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</si>
  <si>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</si>
  <si>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</si>
  <si>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</si>
  <si>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</si>
  <si>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</si>
  <si>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</si>
  <si>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</si>
  <si>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</si>
  <si>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</si>
  <si>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</si>
  <si>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</si>
  <si>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</si>
  <si>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</si>
  <si>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</si>
  <si>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</si>
  <si>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</si>
  <si>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</si>
  <si>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</si>
  <si>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</si>
  <si>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</si>
  <si>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</si>
  <si>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</si>
  <si>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</si>
  <si>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</si>
  <si>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</si>
  <si>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</si>
  <si>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</si>
  <si>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</si>
  <si>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</si>
  <si>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</si>
  <si>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</si>
  <si>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</si>
  <si>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</si>
  <si>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</si>
  <si>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</si>
  <si>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</si>
  <si>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</si>
  <si>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</si>
  <si>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</si>
  <si>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</si>
  <si>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</si>
  <si>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</si>
  <si>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</si>
  <si>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</si>
  <si>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</si>
  <si>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</si>
  <si>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</si>
  <si>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</si>
  <si>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</si>
  <si>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</si>
  <si>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</si>
  <si>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</si>
  <si>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</si>
  <si>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</si>
  <si>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</si>
  <si>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</si>
  <si>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</si>
  <si>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</si>
  <si>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</si>
  <si>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</si>
  <si>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</si>
  <si>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</si>
  <si>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</si>
  <si>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</si>
  <si>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</si>
  <si>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</si>
  <si>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</si>
  <si>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</si>
  <si>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</si>
  <si>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</si>
  <si>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</si>
  <si>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</si>
  <si>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</si>
  <si>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</si>
  <si>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</si>
  <si>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</si>
  <si>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</si>
  <si>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</si>
  <si>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</si>
  <si>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</si>
  <si>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</si>
  <si>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</si>
  <si>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</si>
  <si>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</si>
  <si>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</si>
  <si>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</si>
  <si>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</si>
  <si>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</si>
  <si>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</si>
  <si>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</si>
  <si>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</si>
  <si>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</si>
  <si>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</si>
  <si>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</si>
  <si>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</si>
  <si>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</si>
  <si>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</si>
  <si>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</si>
  <si>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</si>
  <si>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</si>
  <si>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</si>
  <si>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</si>
  <si>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</si>
  <si>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</si>
  <si>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</si>
  <si>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</si>
  <si>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</si>
  <si>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</si>
  <si>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</si>
  <si>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</si>
  <si>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</si>
  <si>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</si>
  <si>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</si>
  <si>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</si>
  <si>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</si>
  <si>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</si>
  <si>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</si>
  <si>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</si>
  <si>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</si>
  <si>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</si>
  <si>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</si>
  <si>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</si>
  <si>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</si>
  <si>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</si>
  <si>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</si>
  <si>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</si>
  <si>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</si>
  <si>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</si>
  <si>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</si>
  <si>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</si>
  <si>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</si>
  <si>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</si>
  <si>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</si>
  <si>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</si>
  <si>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</si>
  <si>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</si>
  <si>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</si>
  <si>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</si>
  <si>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</si>
  <si>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</si>
  <si>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</si>
  <si>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</si>
  <si>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</si>
  <si>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</si>
  <si>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</si>
  <si>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</si>
  <si>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</si>
  <si>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</si>
  <si>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</si>
  <si>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</si>
  <si>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</si>
  <si>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</si>
  <si>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</si>
  <si>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</si>
  <si>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</si>
  <si>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</si>
  <si>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</si>
  <si>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</si>
  <si>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</si>
  <si>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</si>
  <si>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</si>
  <si>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</si>
  <si>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</si>
  <si>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</si>
  <si>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</si>
  <si>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</si>
  <si>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</si>
  <si>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</si>
  <si>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</si>
  <si>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</si>
  <si>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</si>
  <si>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</si>
  <si>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</si>
  <si>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</si>
  <si>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</si>
  <si>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</si>
  <si>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</si>
  <si>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</si>
  <si>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</si>
  <si>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</si>
  <si>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</si>
  <si>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</si>
  <si>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</si>
  <si>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</si>
  <si>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</si>
  <si>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</si>
  <si>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</si>
  <si>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</si>
  <si>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</si>
  <si>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</si>
  <si>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</si>
  <si>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</si>
  <si>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</si>
  <si>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</si>
  <si>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</si>
  <si>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</si>
  <si>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</si>
  <si>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</si>
  <si>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</si>
  <si>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</si>
  <si>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</si>
  <si>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</si>
  <si>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</si>
  <si>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</si>
  <si>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</si>
  <si>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</si>
  <si>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</si>
  <si>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</si>
  <si>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</si>
  <si>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</si>
  <si>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</si>
  <si>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</si>
  <si>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</si>
  <si>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</si>
  <si>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</si>
  <si>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</si>
  <si>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</si>
  <si>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</si>
  <si>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</si>
  <si>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</si>
  <si>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</si>
  <si>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</si>
  <si>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</si>
  <si>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</si>
  <si>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</si>
  <si>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</si>
  <si>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</si>
  <si>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</si>
  <si>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</si>
  <si>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</si>
  <si>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</si>
  <si>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</si>
  <si>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</si>
  <si>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</si>
  <si>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</si>
  <si>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</si>
  <si>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</si>
  <si>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</si>
  <si>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</si>
  <si>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</si>
  <si>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</si>
  <si>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</si>
  <si>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</si>
  <si>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</si>
  <si>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</si>
  <si>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</si>
  <si>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</si>
  <si>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</si>
  <si>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</si>
  <si>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</si>
  <si>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</si>
  <si>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</si>
  <si>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</si>
  <si>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</si>
  <si>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</si>
  <si>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</si>
  <si>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</si>
  <si>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</si>
  <si>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</si>
  <si>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</si>
  <si>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</si>
  <si>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</si>
  <si>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</si>
  <si>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</si>
  <si>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</si>
  <si>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</si>
  <si>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</si>
  <si>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</si>
  <si>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</si>
  <si>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</si>
  <si>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</si>
  <si>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</si>
  <si>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</si>
  <si>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</si>
  <si>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</si>
  <si>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</si>
  <si>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</si>
  <si>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</si>
  <si>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</si>
  <si>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</si>
  <si>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</si>
  <si>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</si>
  <si>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</si>
  <si>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</si>
  <si>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</si>
  <si>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</si>
  <si>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</si>
  <si>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</si>
  <si>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</si>
  <si>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</si>
  <si>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</si>
  <si>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</si>
  <si>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</si>
  <si>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</si>
  <si>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</si>
  <si>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</si>
  <si>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</si>
  <si>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</si>
  <si>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</si>
  <si>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</si>
  <si>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</si>
  <si>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</si>
  <si>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</si>
  <si>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</si>
  <si>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</si>
  <si>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</si>
  <si>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</si>
  <si>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</si>
  <si>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</si>
  <si>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</si>
  <si>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</si>
  <si>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</si>
  <si>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</si>
  <si>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</si>
  <si>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</si>
  <si>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</si>
  <si>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</si>
  <si>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</si>
  <si>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</si>
  <si>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</si>
  <si>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</si>
  <si>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</si>
  <si>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</si>
  <si>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</si>
  <si>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</si>
  <si>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</si>
  <si>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</si>
  <si>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</si>
  <si>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</si>
  <si>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</si>
  <si>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</si>
  <si>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</si>
  <si>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</si>
  <si>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</si>
  <si>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</si>
  <si>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</si>
  <si>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</si>
  <si>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</si>
  <si>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</si>
  <si>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</si>
  <si>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</si>
  <si>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</si>
  <si>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</si>
  <si>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</si>
  <si>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</si>
  <si>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</si>
  <si>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</si>
  <si>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</si>
  <si>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</si>
  <si>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</si>
  <si>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</si>
  <si>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</si>
  <si>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</si>
  <si>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</si>
  <si>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</si>
  <si>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</si>
  <si>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</si>
  <si>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</si>
  <si>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</si>
  <si>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</si>
  <si>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</si>
  <si>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</si>
  <si>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</si>
  <si>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</si>
  <si>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</si>
  <si>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</si>
  <si>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</si>
  <si>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</si>
  <si>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</si>
  <si>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</si>
  <si>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</si>
  <si>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</si>
  <si>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</si>
  <si>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</si>
  <si>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</si>
  <si>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</si>
  <si>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</si>
  <si>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</si>
  <si>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</si>
  <si>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</si>
  <si>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</si>
  <si>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</si>
  <si>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</si>
  <si>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</si>
  <si>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</si>
  <si>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</si>
  <si>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</si>
  <si>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</si>
  <si>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</si>
  <si>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</si>
  <si>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</si>
  <si>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</si>
  <si>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</si>
  <si>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</si>
  <si>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</si>
  <si>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</si>
  <si>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</si>
  <si>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</si>
  <si>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</si>
  <si>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</si>
  <si>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</si>
  <si>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</si>
  <si>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</si>
  <si>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</si>
  <si>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</si>
  <si>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</si>
  <si>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</si>
  <si>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</si>
  <si>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</si>
  <si>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</si>
  <si>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</si>
  <si>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</si>
  <si>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</si>
  <si>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</si>
  <si>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</si>
  <si>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</si>
  <si>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</si>
  <si>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</si>
  <si>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</si>
  <si>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</si>
  <si>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</si>
  <si>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</si>
  <si>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</si>
  <si>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</si>
  <si>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</si>
  <si>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</si>
  <si>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</si>
  <si>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</si>
  <si>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</si>
  <si>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</si>
  <si>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</si>
  <si>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</si>
  <si>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</si>
  <si>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</si>
  <si>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</si>
  <si>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</si>
  <si>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</si>
  <si>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</si>
  <si>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</si>
  <si>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</si>
  <si>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</si>
  <si>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</si>
  <si>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</si>
  <si>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</si>
  <si>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</si>
  <si>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</si>
  <si>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</si>
  <si>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</si>
  <si>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</si>
  <si>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</si>
  <si>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</si>
  <si>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</si>
  <si>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</si>
  <si>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</si>
  <si>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</si>
  <si>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</si>
  <si>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</si>
  <si>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</si>
  <si>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</si>
  <si>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</si>
  <si>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</si>
  <si>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</si>
  <si>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</si>
  <si>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</si>
  <si>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</si>
  <si>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</si>
  <si>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</si>
  <si>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</si>
  <si>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</si>
  <si>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</si>
  <si>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</si>
  <si>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</si>
  <si>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</si>
  <si>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</si>
  <si>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</si>
  <si>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</si>
  <si>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</si>
  <si>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</si>
  <si>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</si>
  <si>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</si>
  <si>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</si>
  <si>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</si>
  <si>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</si>
  <si>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</si>
  <si>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</si>
  <si>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</si>
  <si>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</si>
  <si>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</si>
  <si>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</si>
  <si>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</si>
  <si>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</si>
  <si>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</si>
  <si>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</si>
  <si>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</si>
  <si>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</si>
  <si>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</si>
  <si>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</si>
  <si>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</si>
  <si>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</si>
  <si>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</si>
  <si>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</si>
  <si>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</si>
  <si>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</si>
  <si>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</si>
  <si>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</si>
  <si>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</si>
  <si>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</si>
  <si>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</si>
  <si>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</si>
  <si>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</si>
  <si>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</si>
  <si>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</si>
  <si>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</si>
  <si>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</si>
  <si>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</si>
  <si>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</si>
  <si>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</si>
  <si>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</si>
  <si>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</si>
  <si>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</si>
  <si>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</si>
  <si>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</si>
  <si>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</si>
  <si>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</si>
  <si>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</si>
  <si>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</si>
  <si>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</si>
  <si>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</si>
  <si>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</si>
  <si>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</si>
  <si>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</si>
  <si>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</si>
  <si>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</si>
  <si>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</si>
  <si>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</si>
  <si>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</si>
  <si>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</si>
  <si>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</si>
  <si>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</si>
  <si>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</si>
  <si>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</si>
  <si>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</si>
  <si>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</si>
  <si>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</si>
  <si>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</si>
  <si>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</si>
  <si>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</si>
  <si>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</si>
  <si>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</si>
  <si>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</si>
  <si>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</si>
  <si>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</si>
  <si>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</si>
  <si>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</si>
  <si>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</si>
  <si>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</si>
  <si>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</si>
  <si>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</si>
  <si>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</si>
  <si>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</si>
  <si>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</si>
  <si>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</si>
  <si>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</si>
  <si>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</si>
  <si>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</si>
  <si>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</si>
  <si>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</si>
  <si>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</si>
  <si>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</si>
  <si>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</si>
  <si>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</si>
  <si>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</si>
  <si>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</si>
  <si>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</si>
  <si>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</si>
  <si>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</si>
  <si>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</si>
  <si>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</si>
  <si>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</si>
  <si>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</si>
  <si>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</si>
  <si>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</si>
  <si>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</si>
  <si>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</si>
  <si>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</si>
  <si>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</si>
  <si>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</si>
  <si>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</si>
  <si>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</si>
  <si>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</si>
  <si>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</si>
  <si>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</si>
  <si>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</si>
  <si>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</si>
  <si>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</si>
  <si>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</si>
  <si>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</si>
  <si>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</si>
  <si>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</si>
  <si>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</si>
  <si>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</si>
  <si>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</si>
  <si>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</si>
  <si>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</si>
  <si>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</si>
  <si>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</si>
  <si>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</si>
  <si>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</si>
  <si>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</si>
  <si>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</si>
  <si>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</si>
  <si>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</si>
  <si>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</si>
  <si>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</si>
  <si>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</si>
  <si>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</si>
  <si>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</si>
  <si>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</si>
  <si>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</si>
  <si>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</si>
  <si>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</si>
  <si>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</si>
  <si>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</si>
  <si>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</si>
  <si>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</si>
  <si>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</si>
  <si>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</si>
  <si>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</si>
  <si>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</si>
  <si>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</si>
  <si>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</si>
  <si>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</si>
  <si>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</si>
  <si>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</si>
  <si>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</si>
  <si>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</si>
  <si>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</si>
  <si>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</si>
  <si>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</si>
  <si>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</si>
  <si>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</si>
  <si>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</si>
  <si>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</si>
  <si>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</si>
  <si>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</si>
  <si>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</si>
  <si>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</si>
  <si>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</si>
  <si>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</si>
  <si>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</si>
  <si>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</si>
  <si>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</si>
  <si>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</si>
  <si>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</si>
  <si>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</si>
  <si>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</si>
  <si>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</si>
  <si>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</si>
  <si>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</si>
  <si>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</si>
  <si>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</si>
  <si>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</si>
  <si>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</si>
  <si>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</si>
  <si>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</si>
  <si>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</si>
  <si>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</si>
  <si>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</si>
  <si>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</si>
  <si>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</si>
  <si>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</si>
  <si>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</si>
  <si>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</si>
  <si>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</si>
  <si>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</si>
  <si>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</si>
  <si>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</si>
  <si>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</si>
  <si>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</si>
  <si>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</si>
  <si>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</si>
  <si>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</si>
  <si>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</si>
  <si>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</si>
  <si>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</si>
  <si>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</si>
  <si>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</si>
  <si>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</si>
  <si>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</si>
  <si>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</si>
  <si>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</si>
  <si>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</si>
  <si>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</si>
  <si>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</si>
  <si>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</si>
  <si>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</si>
  <si>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</si>
  <si>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</si>
  <si>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</si>
  <si>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</si>
  <si>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</si>
  <si>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</si>
  <si>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</si>
  <si>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</si>
  <si>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</si>
  <si>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</si>
  <si>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</si>
  <si>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</si>
  <si>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</si>
  <si>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</si>
  <si>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</si>
  <si>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</si>
  <si>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</si>
  <si>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</si>
  <si>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</si>
  <si>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</si>
  <si>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</si>
  <si>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</si>
  <si>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</si>
  <si>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</si>
  <si>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</si>
  <si>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</si>
  <si>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</si>
  <si>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</si>
  <si>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</si>
  <si>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</si>
  <si>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</si>
  <si>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</si>
  <si>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</si>
  <si>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</si>
  <si>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</si>
  <si>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</si>
  <si>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</si>
  <si>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</si>
  <si>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</si>
  <si>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</si>
  <si>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</si>
  <si>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</si>
  <si>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</si>
  <si>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</si>
  <si>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</si>
  <si>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</si>
  <si>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</si>
  <si>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</si>
  <si>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</si>
  <si>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</si>
  <si>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</si>
  <si>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</si>
  <si>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</si>
  <si>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</si>
  <si>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</si>
  <si>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</si>
  <si>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</si>
  <si>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</si>
  <si>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</si>
  <si>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</si>
  <si>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</si>
  <si>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</si>
  <si>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</si>
  <si>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</si>
  <si>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</si>
  <si>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</si>
  <si>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</si>
  <si>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</si>
  <si>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</si>
  <si>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</si>
  <si>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</si>
  <si>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</si>
  <si>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</si>
  <si>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</si>
  <si>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</si>
  <si>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</si>
  <si>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</si>
  <si>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</si>
  <si>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</si>
  <si>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</si>
  <si>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</si>
  <si>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</si>
  <si>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</si>
  <si>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</si>
  <si>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</si>
  <si>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</si>
  <si>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</si>
  <si>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</si>
  <si>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</si>
  <si>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</si>
  <si>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</si>
  <si>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</si>
  <si>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</si>
  <si>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</si>
  <si>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</si>
  <si>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</si>
  <si>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</si>
  <si>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</si>
  <si>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</si>
  <si>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</si>
  <si>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</si>
  <si>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</si>
  <si>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</si>
  <si>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</si>
  <si>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</si>
  <si>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</si>
  <si>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</si>
  <si>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</si>
  <si>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</si>
  <si>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</si>
  <si>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</si>
  <si>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</si>
  <si>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</si>
  <si>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</si>
  <si>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</si>
  <si>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</si>
  <si>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</si>
  <si>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</si>
  <si>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</si>
  <si>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</si>
  <si>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</si>
  <si>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</si>
  <si>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</si>
  <si>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</si>
  <si>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</si>
  <si>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</si>
  <si>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</si>
  <si>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</si>
  <si>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</si>
  <si>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</si>
  <si>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</si>
  <si>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</si>
  <si>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</si>
  <si>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</si>
  <si>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</si>
  <si>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</si>
  <si>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</si>
  <si>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</si>
  <si>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</si>
  <si>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</si>
  <si>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</si>
  <si>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</si>
  <si>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</si>
  <si>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</si>
  <si>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</si>
  <si>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</si>
  <si>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</si>
  <si>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</si>
  <si>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</si>
  <si>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</si>
  <si>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</si>
  <si>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</si>
  <si>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</si>
  <si>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</si>
  <si>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</si>
  <si>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</si>
  <si>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</si>
  <si>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</si>
  <si>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</si>
  <si>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</si>
  <si>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</si>
  <si>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</si>
  <si>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</si>
  <si>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</si>
  <si>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</si>
  <si>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</si>
  <si>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</si>
  <si>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</si>
  <si>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</si>
  <si>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</si>
  <si>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</si>
  <si>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</si>
  <si>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</si>
  <si>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</si>
  <si>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</si>
  <si>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</si>
  <si>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</si>
  <si>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</si>
  <si>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</si>
  <si>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</si>
  <si>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</si>
  <si>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</si>
  <si>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</si>
  <si>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</si>
  <si>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</si>
  <si>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</si>
  <si>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</si>
  <si>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</si>
  <si>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</si>
  <si>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</si>
  <si>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</si>
  <si>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</si>
  <si>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</si>
  <si>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</si>
  <si>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</si>
  <si>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</si>
  <si>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</si>
  <si>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</si>
  <si>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</si>
  <si>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</si>
  <si>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</si>
  <si>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</si>
  <si>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</si>
  <si>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</si>
  <si>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</si>
  <si>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</si>
  <si>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</si>
  <si>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</si>
  <si>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</si>
  <si>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</si>
  <si>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</si>
  <si>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</si>
  <si>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</si>
  <si>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</si>
  <si>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</si>
  <si>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</si>
  <si>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</si>
  <si>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</si>
  <si>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</si>
  <si>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</si>
  <si>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</si>
  <si>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</si>
  <si>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</si>
  <si>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</si>
  <si>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</si>
  <si>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</si>
  <si>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</si>
  <si>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</si>
  <si>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</si>
  <si>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</si>
  <si>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</si>
  <si>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</si>
  <si>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</si>
  <si>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</si>
  <si>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</si>
  <si>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</si>
  <si>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</si>
  <si>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</si>
  <si>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</si>
  <si>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</si>
  <si>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</si>
  <si>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</si>
  <si>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</si>
  <si>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</si>
  <si>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</si>
  <si>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</si>
  <si>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</si>
  <si>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</si>
  <si>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</si>
  <si>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</si>
  <si>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</si>
  <si>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</si>
  <si>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</si>
  <si>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</si>
  <si>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</si>
  <si>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</si>
  <si>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</si>
  <si>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</si>
  <si>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</si>
  <si>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</si>
  <si>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</si>
  <si>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</si>
  <si>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</si>
  <si>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</si>
  <si>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</si>
  <si>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</si>
  <si>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</si>
  <si>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</si>
  <si>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</si>
  <si>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</si>
  <si>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</si>
  <si>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</si>
  <si>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</si>
  <si>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</si>
  <si>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</si>
  <si>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</si>
  <si>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</si>
  <si>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</si>
  <si>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</si>
  <si>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</si>
  <si>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</si>
  <si>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</si>
  <si>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</si>
  <si>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</si>
  <si>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</si>
  <si>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</si>
  <si>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</si>
  <si>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</si>
  <si>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</si>
  <si>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</si>
  <si>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</si>
  <si>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</si>
  <si>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</si>
  <si>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</si>
  <si>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</si>
  <si>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</si>
  <si>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</si>
  <si>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</si>
  <si>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</si>
  <si>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</si>
  <si>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</si>
  <si>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</si>
  <si>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</si>
  <si>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</si>
  <si>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</si>
  <si>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</si>
  <si>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</si>
  <si>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</si>
  <si>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</si>
  <si>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</si>
  <si>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</si>
  <si>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</si>
  <si>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</si>
  <si>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</si>
  <si>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</si>
  <si>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</si>
  <si>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</si>
  <si>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</si>
  <si>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</si>
  <si>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</si>
  <si>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</si>
  <si>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</si>
  <si>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</si>
  <si>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</si>
  <si>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</si>
  <si>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</si>
  <si>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</si>
  <si>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</si>
  <si>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</si>
  <si>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</si>
  <si>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</si>
  <si>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</si>
  <si>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</si>
  <si>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</si>
  <si>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</si>
  <si>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</si>
  <si>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</si>
  <si>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</si>
  <si>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</si>
  <si>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</si>
  <si>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</si>
  <si>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</si>
  <si>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</si>
  <si>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</si>
  <si>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</si>
  <si>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</si>
  <si>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</si>
  <si>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</si>
  <si>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</si>
  <si>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</si>
  <si>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</si>
  <si>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</si>
  <si>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</si>
  <si>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</si>
  <si>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</si>
  <si>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</si>
  <si>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</si>
  <si>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</si>
  <si>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</si>
  <si>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</si>
  <si>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</si>
  <si>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</si>
  <si>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</si>
  <si>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</si>
  <si>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</si>
  <si>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</si>
  <si>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</si>
  <si>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</si>
  <si>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</si>
  <si>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</si>
  <si>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</si>
  <si>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</si>
  <si>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</si>
  <si>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</si>
  <si>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</si>
  <si>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</si>
  <si>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</si>
  <si>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</si>
  <si>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</si>
  <si>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</si>
  <si>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</si>
  <si>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</si>
  <si>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</si>
  <si>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</si>
  <si>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</si>
  <si>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</si>
  <si>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</si>
  <si>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</si>
  <si>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</si>
  <si>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</si>
  <si>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</si>
  <si>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</si>
  <si>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</si>
  <si>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</si>
  <si>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</si>
  <si>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</si>
  <si>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</si>
  <si>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</si>
  <si>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</si>
  <si>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</si>
  <si>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</si>
  <si>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</si>
  <si>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</si>
  <si>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</si>
  <si>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</si>
  <si>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</si>
  <si>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</si>
  <si>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</si>
  <si>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</si>
  <si>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</si>
  <si>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</si>
  <si>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</si>
  <si>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</si>
  <si>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</si>
  <si>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</si>
  <si>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</si>
  <si>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</si>
  <si>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</si>
  <si>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</si>
  <si>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</si>
  <si>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</si>
  <si>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</si>
  <si>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</si>
  <si>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</si>
  <si>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</si>
  <si>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</si>
  <si>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</si>
  <si>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</si>
  <si>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</si>
  <si>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</si>
  <si>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</si>
  <si>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</si>
  <si>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</si>
  <si>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</si>
  <si>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</si>
  <si>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</si>
  <si>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</si>
  <si>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</si>
  <si>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</si>
  <si>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</si>
  <si>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</si>
  <si>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</si>
  <si>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</si>
  <si>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</si>
  <si>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</si>
  <si>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</si>
  <si>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</si>
  <si>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</si>
  <si>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</si>
  <si>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</si>
  <si>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</si>
  <si>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</si>
  <si>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</si>
  <si>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</si>
  <si>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</si>
  <si>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</si>
  <si>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</si>
  <si>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</si>
  <si>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</si>
  <si>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</si>
  <si>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</si>
  <si>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</si>
  <si>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</si>
  <si>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</si>
  <si>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</si>
  <si>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</si>
  <si>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</si>
  <si>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</si>
  <si>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</si>
  <si>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</si>
  <si>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</si>
  <si>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</si>
  <si>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</si>
  <si>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</si>
  <si>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</si>
  <si>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</si>
  <si>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</si>
  <si>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</si>
  <si>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</si>
  <si>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</si>
  <si>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</si>
  <si>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</si>
  <si>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</si>
  <si>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</si>
  <si>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</si>
  <si>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</si>
  <si>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</si>
  <si>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</si>
  <si>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</si>
  <si>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</si>
  <si>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</si>
  <si>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</si>
  <si>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</si>
  <si>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</si>
  <si>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</si>
  <si>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</si>
  <si>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</si>
  <si>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</si>
  <si>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</si>
  <si>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</si>
  <si>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</si>
  <si>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</si>
  <si>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</si>
  <si>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</si>
  <si>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</si>
  <si>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</si>
  <si>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</si>
  <si>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</si>
  <si>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</si>
  <si>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</si>
  <si>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</si>
  <si>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</si>
  <si>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</si>
  <si>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</si>
  <si>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</si>
  <si>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</si>
  <si>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</si>
  <si>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</si>
  <si>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</si>
  <si>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</si>
  <si>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</si>
  <si>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</si>
  <si>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</si>
  <si>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</si>
  <si>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</si>
  <si>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</si>
  <si>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</si>
  <si>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</si>
  <si>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</si>
  <si>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</si>
  <si>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</si>
  <si>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</si>
  <si>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</si>
  <si>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</si>
  <si>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</si>
  <si>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</si>
  <si>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</si>
  <si>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</si>
  <si>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</si>
  <si>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</si>
  <si>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</si>
  <si>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</si>
  <si>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</si>
  <si>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</si>
  <si>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</si>
  <si>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</si>
  <si>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</si>
  <si>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</si>
  <si>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</si>
  <si>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</si>
  <si>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</si>
  <si>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</si>
  <si>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</si>
  <si>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</si>
  <si>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</si>
  <si>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</si>
  <si>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</si>
  <si>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</si>
  <si>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</si>
  <si>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</si>
  <si>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</si>
  <si>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</si>
  <si>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</si>
  <si>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</si>
  <si>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</si>
  <si>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</si>
  <si>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</si>
  <si>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</si>
  <si>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</si>
  <si>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</si>
  <si>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</si>
  <si>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</si>
  <si>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</si>
  <si>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</si>
  <si>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</si>
  <si>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</si>
  <si>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</si>
  <si>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</si>
  <si>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</si>
  <si>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</si>
  <si>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</si>
  <si>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</si>
  <si>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</si>
  <si>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</si>
  <si>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</si>
  <si>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</si>
  <si>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</si>
  <si>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</si>
  <si>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</si>
  <si>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</si>
  <si>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</si>
  <si>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</si>
  <si>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</si>
  <si>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</si>
  <si>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</si>
  <si>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</si>
  <si>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</si>
  <si>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</si>
  <si>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</si>
  <si>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</si>
  <si>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</si>
  <si>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</si>
  <si>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</si>
  <si>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</si>
  <si>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</si>
  <si>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</si>
  <si>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</si>
  <si>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</si>
  <si>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</si>
  <si>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</si>
  <si>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</si>
  <si>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</si>
  <si>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</si>
  <si>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</si>
  <si>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</si>
  <si>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</si>
  <si>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</si>
  <si>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</si>
  <si>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</si>
  <si>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</si>
  <si>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</si>
  <si>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</si>
  <si>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</si>
  <si>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</si>
  <si>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</si>
  <si>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</si>
  <si>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</si>
  <si>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</si>
  <si>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</si>
  <si>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</si>
  <si>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</si>
  <si>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</si>
  <si>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</si>
  <si>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</si>
  <si>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</si>
  <si>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</si>
  <si>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</si>
  <si>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</si>
  <si>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</si>
  <si>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</si>
  <si>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</si>
  <si>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</si>
  <si>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</si>
  <si>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</si>
  <si>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</si>
  <si>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</si>
  <si>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</si>
  <si>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</si>
  <si>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</si>
  <si>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</si>
  <si>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</si>
  <si>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</si>
  <si>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</si>
  <si>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</si>
  <si>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</si>
  <si>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</si>
  <si>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</si>
  <si>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</si>
  <si>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</si>
  <si>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</si>
  <si>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</si>
  <si>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</si>
  <si>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</si>
  <si>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</si>
  <si>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</si>
  <si>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</si>
  <si>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</si>
  <si>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</si>
  <si>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</si>
  <si>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</si>
  <si>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</si>
  <si>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</si>
  <si>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</si>
  <si>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</si>
  <si>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</si>
  <si>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</si>
  <si>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</si>
  <si>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</si>
  <si>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</si>
  <si>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</si>
  <si>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</si>
  <si>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</si>
  <si>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</si>
  <si>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</si>
  <si>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</si>
  <si>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</si>
  <si>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</si>
  <si>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</si>
  <si>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</si>
  <si>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</si>
  <si>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</si>
  <si>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</si>
  <si>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</si>
  <si>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</si>
  <si>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</si>
  <si>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</si>
  <si>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</si>
  <si>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</si>
  <si>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</si>
  <si>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</si>
  <si>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</si>
  <si>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</si>
  <si>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</si>
  <si>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</si>
  <si>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</si>
  <si>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</si>
  <si>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</si>
  <si>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</si>
  <si>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</si>
  <si>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</si>
  <si>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</si>
  <si>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</si>
  <si>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</si>
  <si>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</si>
  <si>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</si>
  <si>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</si>
  <si>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</si>
  <si>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</si>
  <si>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</si>
  <si>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</si>
  <si>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</si>
  <si>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</si>
  <si>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</si>
  <si>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</si>
  <si>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</si>
  <si>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</si>
  <si>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</si>
  <si>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</si>
  <si>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</si>
  <si>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</si>
  <si>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</si>
  <si>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</si>
  <si>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</si>
  <si>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</si>
  <si>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</si>
  <si>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</si>
  <si>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</si>
  <si>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</si>
  <si>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</si>
  <si>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</si>
  <si>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</si>
  <si>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</si>
  <si>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</si>
  <si>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</si>
  <si>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</si>
  <si>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</si>
  <si>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</si>
  <si>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</si>
  <si>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</si>
  <si>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</si>
  <si>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</si>
  <si>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</si>
  <si>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</si>
  <si>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</si>
  <si>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</si>
  <si>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</si>
  <si>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</si>
  <si>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</si>
  <si>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</si>
  <si>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</si>
  <si>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</si>
  <si>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</si>
  <si>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</si>
  <si>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</si>
  <si>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</si>
  <si>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</si>
  <si>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</si>
  <si>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</si>
  <si>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</si>
  <si>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</si>
  <si>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</si>
  <si>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</si>
  <si>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</si>
  <si>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</si>
  <si>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</si>
  <si>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</si>
  <si>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</si>
  <si>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</si>
  <si>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</si>
  <si>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</si>
  <si>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</si>
  <si>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</si>
  <si>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</si>
  <si>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</si>
  <si>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</si>
  <si>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</si>
  <si>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</si>
  <si>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</si>
  <si>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</si>
  <si>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</si>
  <si>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</si>
  <si>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</si>
  <si>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</si>
  <si>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</si>
  <si>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</si>
  <si>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</si>
  <si>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</si>
  <si>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</si>
  <si>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</si>
  <si>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</si>
  <si>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</si>
  <si>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</si>
  <si>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</si>
  <si>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</si>
  <si>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</si>
  <si>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</si>
  <si>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</si>
  <si>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</si>
  <si>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</si>
  <si>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</si>
  <si>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</si>
  <si>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</si>
  <si>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</si>
  <si>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</si>
  <si>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</si>
  <si>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</si>
  <si>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</si>
  <si>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</si>
  <si>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</si>
  <si>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</si>
  <si>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</si>
  <si>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</si>
  <si>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</si>
  <si>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</si>
  <si>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</si>
  <si>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</si>
  <si>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</si>
  <si>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</si>
  <si>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</si>
  <si>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</si>
  <si>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</si>
  <si>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</si>
  <si>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</si>
  <si>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</si>
  <si>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</si>
  <si>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</si>
  <si>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</si>
  <si>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</si>
  <si>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</si>
  <si>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</si>
  <si>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</si>
  <si>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</si>
  <si>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</si>
  <si>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</si>
  <si>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</si>
  <si>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</si>
  <si>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</si>
  <si>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</si>
  <si>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</si>
  <si>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</si>
  <si>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</si>
  <si>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</si>
  <si>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</si>
  <si>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</si>
  <si>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</si>
  <si>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</si>
  <si>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</si>
  <si>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</si>
  <si>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</si>
  <si>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</si>
  <si>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</si>
  <si>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</si>
  <si>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</si>
  <si>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</si>
  <si>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</si>
  <si>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</si>
  <si>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</si>
  <si>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</si>
  <si>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</si>
  <si>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</si>
  <si>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</si>
  <si>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</si>
  <si>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</si>
  <si>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</si>
  <si>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</si>
  <si>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</si>
  <si>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</si>
  <si>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</si>
  <si>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</si>
  <si>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</si>
  <si>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</si>
  <si>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</si>
  <si>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</si>
  <si>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</si>
  <si>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</si>
  <si>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</si>
  <si>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</si>
  <si>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</si>
  <si>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</si>
  <si>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</si>
  <si>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</si>
  <si>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</si>
  <si>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</si>
  <si>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</si>
  <si>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</si>
  <si>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</si>
  <si>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</si>
  <si>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</si>
  <si>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</si>
  <si>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</si>
  <si>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</si>
  <si>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</si>
  <si>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</si>
  <si>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</si>
  <si>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</si>
  <si>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</si>
  <si>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</si>
  <si>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</si>
  <si>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</si>
  <si>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</si>
  <si>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</si>
  <si>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</si>
  <si>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</si>
  <si>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</si>
  <si>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</si>
  <si>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</si>
  <si>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</si>
  <si>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</si>
  <si>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</si>
  <si>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</si>
  <si>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</si>
  <si>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</si>
  <si>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</si>
  <si>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</si>
  <si>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</si>
  <si>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</si>
  <si>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</si>
  <si>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</si>
  <si>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</si>
  <si>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</si>
  <si>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</si>
  <si>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</si>
  <si>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</si>
  <si>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</si>
  <si>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</si>
  <si>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</si>
  <si>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</si>
  <si>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</si>
  <si>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</si>
  <si>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</si>
  <si>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</si>
  <si>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</si>
  <si>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</si>
  <si>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</si>
  <si>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</si>
  <si>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</si>
  <si>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</si>
  <si>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</si>
  <si>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</si>
  <si>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</si>
  <si>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</si>
  <si>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</si>
  <si>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</si>
  <si>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</si>
  <si>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</si>
  <si>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</si>
  <si>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</si>
  <si>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</si>
  <si>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</si>
  <si>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</si>
  <si>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</si>
  <si>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</si>
  <si>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</si>
  <si>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</si>
  <si>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</si>
  <si>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</si>
  <si>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</si>
  <si>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</si>
  <si>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</si>
  <si>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</si>
  <si>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</si>
  <si>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</si>
  <si>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</si>
  <si>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</si>
  <si>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</si>
  <si>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</si>
  <si>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</si>
  <si>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</si>
  <si>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</si>
  <si>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</si>
  <si>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</si>
  <si>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</si>
  <si>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</si>
  <si>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</si>
  <si>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</si>
  <si>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</si>
  <si>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</si>
  <si>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</si>
  <si>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</si>
  <si>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</si>
  <si>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</si>
  <si>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</si>
  <si>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</si>
  <si>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</si>
  <si>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</si>
  <si>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</si>
  <si>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</si>
  <si>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</si>
  <si>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</si>
  <si>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</si>
  <si>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</si>
  <si>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</si>
  <si>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</si>
  <si>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</si>
  <si>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</si>
  <si>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</si>
  <si>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</si>
  <si>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</si>
  <si>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</si>
  <si>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</si>
  <si>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</si>
  <si>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</si>
  <si>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</si>
  <si>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</si>
  <si>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</si>
  <si>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</si>
  <si>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</si>
  <si>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</si>
  <si>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</si>
  <si>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</si>
  <si>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</si>
  <si>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</si>
  <si>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</si>
  <si>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</si>
  <si>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</si>
  <si>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</si>
  <si>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</si>
  <si>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</si>
  <si>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</si>
  <si>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</si>
  <si>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</si>
  <si>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</si>
  <si>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</si>
  <si>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</si>
  <si>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</si>
  <si>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</si>
  <si>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</si>
  <si>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</si>
  <si>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</si>
  <si>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</si>
  <si>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</si>
  <si>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</si>
  <si>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</si>
  <si>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</si>
  <si>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</si>
  <si>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</si>
  <si>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</si>
  <si>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</si>
  <si>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</si>
  <si>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</si>
  <si>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</si>
  <si>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</si>
  <si>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</si>
  <si>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</si>
  <si>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</si>
  <si>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</si>
  <si>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</si>
  <si>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</si>
  <si>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</si>
  <si>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</si>
  <si>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</si>
  <si>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</si>
  <si>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</si>
  <si>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</si>
  <si>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</si>
  <si>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</si>
  <si>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</si>
  <si>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</si>
  <si>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</si>
  <si>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</si>
  <si>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</si>
  <si>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</si>
  <si>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</si>
  <si>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</si>
  <si>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</si>
  <si>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</si>
  <si>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</si>
  <si>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</si>
  <si>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</si>
  <si>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</si>
  <si>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</si>
  <si>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</si>
  <si>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</si>
  <si>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</si>
  <si>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</si>
  <si>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</si>
  <si>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</si>
  <si>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</si>
  <si>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</si>
  <si>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</si>
  <si>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</si>
  <si>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</si>
  <si>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</si>
  <si>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</si>
  <si>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</si>
  <si>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</si>
  <si>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</si>
  <si>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</si>
  <si>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</si>
  <si>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</si>
  <si>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</si>
  <si>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</si>
  <si>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</si>
  <si>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</si>
  <si>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</si>
  <si>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</si>
  <si>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</si>
  <si>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</si>
  <si>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</si>
  <si>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</si>
  <si>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</si>
  <si>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</si>
  <si>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</si>
  <si>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</si>
  <si>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</si>
  <si>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</si>
  <si>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</si>
  <si>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</si>
  <si>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</si>
  <si>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</si>
  <si>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</si>
  <si>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</si>
  <si>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</si>
  <si>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</si>
  <si>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</si>
  <si>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</si>
  <si>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</si>
  <si>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</si>
  <si>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</si>
  <si>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</si>
  <si>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</si>
  <si>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</si>
  <si>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</si>
  <si>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</si>
  <si>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</si>
  <si>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</si>
  <si>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</si>
  <si>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</si>
  <si>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</si>
  <si>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</si>
  <si>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</si>
  <si>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</si>
  <si>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</si>
  <si>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</si>
  <si>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</si>
  <si>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</si>
  <si>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</si>
  <si>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</si>
  <si>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</si>
  <si>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</si>
  <si>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</si>
  <si>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</si>
  <si>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</si>
  <si>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</si>
  <si>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</si>
  <si>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</si>
  <si>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</si>
  <si>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</si>
  <si>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</si>
  <si>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</si>
  <si>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</si>
  <si>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</si>
  <si>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</si>
  <si>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</si>
  <si>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</si>
  <si>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</si>
  <si>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</si>
  <si>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</si>
  <si>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</si>
  <si>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</si>
  <si>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</si>
  <si>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</si>
  <si>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</si>
  <si>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</si>
  <si>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</si>
  <si>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</si>
  <si>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</si>
  <si>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</si>
  <si>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</si>
  <si>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</si>
  <si>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</si>
  <si>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</si>
  <si>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</si>
  <si>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</si>
  <si>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</si>
  <si>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</si>
  <si>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</si>
  <si>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</si>
  <si>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</si>
  <si>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</si>
  <si>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</si>
  <si>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</si>
  <si>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</si>
  <si>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</si>
  <si>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</si>
  <si>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</si>
  <si>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</si>
  <si>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</si>
  <si>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</si>
  <si>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</si>
  <si>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</si>
  <si>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</si>
  <si>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</si>
  <si>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</si>
  <si>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</si>
  <si>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</si>
  <si>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</si>
  <si>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</si>
  <si>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</si>
  <si>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</si>
  <si>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</si>
  <si>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</si>
  <si>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</si>
  <si>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</si>
  <si>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</si>
  <si>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</si>
  <si>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</si>
  <si>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</si>
  <si>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</si>
  <si>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</si>
  <si>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</si>
  <si>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</si>
  <si>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</si>
  <si>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</si>
  <si>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</si>
  <si>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</si>
  <si>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</si>
  <si>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</si>
  <si>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</si>
  <si>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</si>
  <si>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</si>
  <si>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</si>
  <si>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</si>
  <si>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</si>
  <si>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</si>
  <si>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</si>
  <si>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</si>
  <si>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</si>
  <si>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</si>
  <si>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</si>
  <si>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</si>
  <si>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</si>
  <si>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</si>
  <si>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</si>
  <si>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</si>
  <si>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</si>
  <si>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</si>
  <si>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</si>
  <si>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</si>
  <si>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</si>
  <si>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</si>
  <si>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</si>
  <si>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</si>
  <si>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</si>
  <si>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</si>
  <si>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</si>
  <si>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</si>
  <si>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</si>
  <si>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</si>
  <si>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</si>
  <si>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</si>
  <si>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</si>
  <si>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</si>
  <si>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</si>
  <si>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</si>
  <si>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</si>
  <si>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</si>
  <si>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</si>
  <si>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</si>
  <si>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</si>
  <si>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</si>
  <si>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</si>
  <si>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</si>
  <si>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</si>
  <si>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</si>
  <si>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</si>
  <si>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</si>
  <si>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</si>
  <si>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</si>
  <si>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</si>
  <si>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</si>
  <si>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</si>
  <si>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</si>
  <si>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</si>
  <si>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</si>
  <si>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</si>
  <si>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</si>
  <si>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</si>
  <si>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</si>
  <si>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</si>
  <si>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</si>
  <si>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</si>
  <si>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</si>
  <si>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</si>
  <si>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</si>
  <si>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</si>
  <si>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</si>
  <si>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</si>
  <si>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</si>
  <si>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</si>
  <si>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</si>
  <si>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</si>
  <si>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</si>
  <si>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</si>
  <si>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</si>
  <si>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</si>
  <si>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</si>
  <si>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</si>
  <si>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</si>
  <si>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</si>
  <si>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</si>
  <si>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</si>
  <si>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</si>
  <si>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</si>
  <si>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</si>
  <si>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</si>
  <si>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</si>
  <si>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</si>
  <si>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</si>
  <si>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</si>
  <si>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</si>
  <si>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</si>
  <si>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</si>
  <si>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</si>
  <si>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</si>
  <si>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</si>
  <si>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</si>
  <si>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</si>
  <si>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</si>
  <si>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</si>
  <si>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</si>
  <si>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</si>
  <si>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</si>
  <si>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</si>
  <si>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</si>
  <si>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</si>
  <si>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</si>
  <si>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</si>
  <si>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</si>
  <si>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</si>
  <si>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</si>
  <si>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</si>
  <si>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</si>
  <si>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</si>
  <si>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</si>
  <si>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</si>
  <si>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</si>
  <si>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</si>
  <si>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</si>
  <si>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</si>
  <si>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</si>
  <si>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</si>
  <si>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</si>
  <si>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</si>
  <si>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</si>
  <si>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</si>
  <si>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</si>
  <si>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</si>
  <si>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</si>
  <si>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</si>
  <si>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</si>
  <si>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</si>
  <si>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</si>
  <si>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</si>
  <si>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</si>
  <si>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</si>
  <si>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</si>
  <si>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</si>
  <si>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</si>
  <si>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</si>
  <si>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</si>
  <si>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</si>
  <si>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</si>
  <si>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</si>
  <si>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</si>
  <si>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</si>
  <si>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</si>
  <si>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</si>
  <si>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</si>
  <si>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</si>
  <si>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</si>
  <si>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</si>
  <si>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</si>
  <si>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</si>
  <si>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</si>
  <si>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</si>
  <si>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</si>
  <si>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</si>
  <si>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</si>
  <si>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</si>
  <si>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</si>
  <si>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</si>
  <si>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</si>
  <si>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</si>
  <si>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</si>
  <si>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</si>
  <si>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</si>
  <si>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</si>
  <si>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</si>
  <si>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</si>
  <si>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</si>
  <si>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</si>
  <si>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</si>
  <si>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</si>
  <si>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</si>
  <si>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</si>
  <si>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</si>
  <si>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</si>
  <si>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</si>
  <si>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</si>
  <si>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</si>
  <si>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</si>
  <si>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</si>
  <si>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</si>
  <si>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</si>
  <si>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</si>
  <si>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</si>
  <si>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</si>
  <si>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</si>
  <si>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</si>
  <si>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</si>
  <si>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</si>
  <si>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</si>
  <si>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</si>
  <si>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</si>
  <si>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</si>
  <si>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</si>
  <si>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</si>
  <si>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</si>
  <si>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</si>
  <si>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</si>
  <si>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</si>
  <si>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</si>
  <si>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</si>
  <si>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</si>
  <si>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</si>
  <si>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</si>
  <si>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</si>
  <si>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</si>
  <si>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</si>
  <si>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</si>
  <si>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</si>
  <si>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</si>
  <si>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</si>
  <si>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</si>
  <si>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</si>
  <si>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</si>
  <si>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</si>
  <si>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</si>
  <si>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</si>
  <si>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</si>
  <si>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</si>
  <si>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</si>
  <si>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</si>
  <si>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</si>
  <si>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</si>
  <si>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</si>
  <si>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</si>
  <si>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</si>
  <si>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</si>
  <si>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</si>
  <si>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</si>
  <si>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</si>
  <si>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</si>
  <si>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</si>
  <si>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</si>
  <si>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</si>
  <si>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</si>
  <si>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</si>
  <si>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</si>
  <si>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</si>
  <si>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</si>
  <si>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</si>
  <si>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</si>
  <si>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</si>
  <si>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</si>
  <si>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</si>
  <si>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</si>
  <si>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</si>
  <si>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</si>
  <si>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</si>
  <si>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</si>
  <si>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</si>
  <si>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</si>
  <si>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</si>
  <si>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</si>
  <si>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</si>
  <si>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</si>
  <si>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</si>
  <si>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</si>
  <si>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</si>
  <si>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</si>
  <si>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</si>
  <si>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</si>
  <si>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</si>
  <si>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</si>
  <si>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</si>
  <si>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</si>
  <si>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</si>
  <si>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</si>
  <si>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</si>
  <si>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</si>
  <si>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</si>
  <si>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</si>
  <si>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</si>
  <si>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</si>
  <si>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</si>
  <si>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</si>
  <si>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</si>
  <si>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</si>
  <si>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</si>
  <si>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</si>
  <si>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</si>
  <si>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</si>
  <si>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</si>
  <si>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</si>
  <si>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</si>
  <si>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</si>
  <si>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</si>
  <si>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</si>
  <si>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</si>
  <si>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</si>
  <si>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</si>
  <si>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</si>
  <si>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</si>
  <si>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</si>
  <si>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</si>
  <si>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</si>
  <si>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</si>
  <si>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</si>
  <si>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</si>
  <si>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</si>
  <si>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</si>
  <si>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</si>
  <si>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</si>
  <si>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</si>
  <si>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</si>
  <si>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</si>
  <si>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</si>
  <si>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</si>
  <si>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</si>
  <si>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</si>
  <si>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</si>
  <si>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</si>
  <si>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</si>
  <si>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</si>
  <si>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</si>
  <si>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</si>
  <si>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</si>
  <si>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</si>
  <si>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</si>
  <si>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</si>
  <si>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</si>
  <si>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</si>
  <si>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</si>
  <si>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</si>
  <si>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</si>
  <si>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</si>
  <si>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</si>
  <si>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</si>
  <si>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</si>
  <si>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</si>
  <si>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</si>
  <si>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</si>
  <si>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</si>
  <si>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</si>
  <si>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</si>
  <si>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</si>
  <si>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</si>
  <si>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</si>
  <si>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</si>
  <si>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</si>
  <si>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</si>
  <si>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</si>
  <si>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</si>
  <si>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</si>
  <si>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</si>
  <si>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</si>
  <si>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</si>
  <si>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</si>
  <si>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</si>
  <si>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</si>
  <si>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</si>
  <si>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</si>
  <si>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</si>
  <si>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</si>
  <si>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</si>
  <si>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</si>
  <si>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</si>
  <si>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</si>
  <si>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</si>
  <si>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</si>
  <si>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</si>
  <si>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</si>
  <si>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</si>
  <si>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</si>
  <si>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</si>
  <si>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</si>
  <si>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</si>
  <si>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</si>
  <si>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</si>
  <si>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</si>
  <si>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</si>
  <si>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</si>
  <si>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</si>
  <si>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</si>
  <si>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</si>
  <si>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</si>
  <si>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</si>
  <si>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</si>
  <si>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</si>
  <si>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</si>
  <si>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</si>
  <si>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</si>
  <si>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</si>
  <si>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</si>
  <si>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</si>
  <si>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</si>
  <si>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</si>
  <si>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</si>
  <si>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</si>
  <si>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</si>
  <si>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</si>
  <si>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</si>
  <si>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</si>
  <si>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</si>
  <si>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</si>
  <si>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</si>
  <si>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</si>
  <si>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</si>
  <si>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</si>
  <si>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</si>
  <si>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</si>
  <si>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</si>
  <si>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</si>
  <si>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</si>
  <si>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</si>
  <si>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</si>
  <si>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</si>
  <si>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</si>
  <si>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</si>
  <si>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</si>
  <si>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</si>
  <si>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</si>
  <si>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</si>
  <si>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</si>
  <si>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</si>
  <si>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</si>
  <si>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</si>
  <si>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</si>
  <si>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</si>
  <si>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</si>
  <si>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</si>
  <si>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</si>
  <si>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</si>
  <si>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</si>
  <si>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</si>
  <si>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</si>
  <si>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</si>
  <si>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</si>
  <si>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</si>
  <si>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</si>
  <si>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</si>
  <si>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</si>
  <si>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</si>
  <si>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</si>
  <si>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</si>
  <si>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</si>
  <si>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</si>
  <si>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</si>
  <si>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</si>
  <si>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</si>
  <si>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</si>
  <si>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</si>
  <si>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</si>
  <si>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</si>
  <si>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</si>
  <si>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</si>
  <si>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</si>
  <si>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</si>
  <si>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</si>
  <si>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</si>
  <si>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</si>
  <si>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</si>
  <si>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</si>
  <si>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</si>
  <si>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</si>
  <si>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</si>
  <si>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</si>
  <si>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</si>
  <si>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</si>
  <si>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</si>
  <si>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</si>
  <si>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</si>
  <si>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</si>
  <si>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</si>
  <si>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</si>
  <si>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</si>
  <si>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</si>
  <si>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</si>
  <si>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</si>
  <si>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</si>
  <si>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</si>
  <si>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</si>
  <si>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</si>
  <si>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</si>
  <si>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</si>
  <si>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</si>
  <si>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</si>
  <si>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</si>
  <si>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</si>
  <si>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</si>
  <si>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</si>
  <si>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</si>
  <si>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</si>
  <si>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</si>
  <si>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</si>
  <si>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</si>
  <si>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</si>
  <si>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</si>
  <si>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</si>
  <si>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</si>
  <si>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</si>
  <si>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</si>
  <si>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</si>
  <si>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</si>
  <si>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</si>
  <si>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</si>
  <si>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</si>
  <si>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</si>
  <si>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</si>
  <si>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</si>
  <si>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</si>
  <si>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</si>
  <si>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</si>
  <si>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</si>
  <si>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</si>
  <si>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</si>
  <si>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</si>
  <si>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</si>
  <si>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</si>
  <si>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</si>
  <si>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</si>
  <si>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</si>
  <si>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</si>
  <si>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</si>
  <si>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</si>
  <si>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</si>
  <si>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</si>
  <si>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</si>
  <si>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</si>
  <si>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</si>
  <si>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</si>
  <si>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</si>
  <si>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</si>
  <si>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</si>
  <si>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</si>
  <si>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</si>
  <si>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</si>
  <si>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</si>
  <si>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</si>
  <si>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</si>
  <si>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</si>
  <si>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</si>
  <si>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</si>
  <si>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</si>
  <si>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</si>
  <si>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</si>
  <si>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</si>
  <si>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</si>
  <si>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</si>
  <si>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</si>
  <si>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</si>
  <si>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</si>
  <si>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</si>
  <si>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</si>
  <si>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</si>
  <si>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</si>
  <si>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</si>
  <si>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</si>
  <si>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</si>
  <si>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</si>
  <si>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</si>
  <si>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</si>
  <si>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</si>
  <si>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</si>
  <si>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</si>
  <si>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</si>
  <si>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</si>
  <si>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</si>
  <si>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</si>
  <si>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</si>
  <si>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</si>
  <si>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</si>
  <si>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</si>
  <si>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</si>
  <si>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</si>
  <si>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</si>
  <si>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</si>
  <si>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</si>
  <si>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</si>
  <si>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</si>
  <si>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</si>
  <si>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</si>
  <si>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</si>
  <si>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</si>
  <si>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</si>
  <si>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</si>
  <si>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</si>
  <si>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</si>
  <si>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</si>
  <si>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</si>
  <si>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</si>
  <si>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</si>
  <si>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</si>
  <si>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</si>
  <si>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</si>
  <si>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</si>
  <si>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</si>
  <si>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</si>
  <si>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</si>
  <si>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</si>
  <si>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</si>
  <si>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</si>
  <si>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</si>
  <si>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</si>
  <si>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</si>
  <si>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</si>
  <si>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</si>
  <si>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</si>
  <si>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</si>
  <si>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</si>
  <si>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</si>
  <si>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</si>
  <si>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</si>
  <si>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</si>
  <si>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</si>
  <si>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</si>
  <si>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</si>
  <si>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</si>
  <si>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</si>
  <si>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</si>
  <si>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</si>
  <si>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</si>
  <si>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</si>
  <si>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</si>
  <si>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</si>
  <si>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</si>
  <si>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</si>
  <si>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</si>
  <si>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</si>
  <si>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</si>
  <si>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</si>
  <si>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</si>
  <si>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</si>
  <si>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</si>
  <si>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</si>
  <si>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</si>
  <si>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</si>
  <si>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</si>
  <si>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</si>
  <si>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</si>
  <si>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</si>
  <si>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</si>
  <si>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</si>
  <si>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</si>
  <si>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</si>
  <si>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</si>
  <si>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</si>
  <si>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</si>
  <si>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</si>
  <si>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</si>
  <si>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</si>
  <si>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</si>
  <si>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</si>
  <si>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</si>
  <si>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</si>
  <si>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</si>
  <si>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</si>
  <si>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</si>
  <si>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</si>
  <si>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</si>
  <si>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</si>
  <si>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</si>
  <si>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</si>
  <si>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</si>
  <si>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</si>
  <si>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</si>
  <si>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</si>
  <si>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</si>
  <si>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</si>
  <si>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</si>
  <si>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</si>
  <si>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</si>
  <si>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</si>
  <si>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</si>
  <si>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</si>
  <si>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</si>
  <si>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</si>
  <si>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</si>
  <si>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</si>
  <si>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</si>
  <si>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</si>
  <si>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</si>
  <si>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</si>
  <si>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</si>
  <si>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</si>
  <si>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</si>
  <si>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</si>
  <si>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</si>
  <si>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</si>
  <si>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</si>
  <si>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</si>
  <si>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</si>
  <si>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</si>
  <si>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</si>
  <si>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</si>
  <si>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</si>
  <si>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</si>
  <si>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</si>
  <si>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</si>
  <si>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</si>
  <si>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</si>
  <si>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</si>
  <si>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</si>
  <si>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</si>
  <si>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</si>
  <si>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</si>
  <si>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</si>
  <si>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</si>
  <si>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</si>
  <si>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</si>
  <si>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</si>
  <si>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</si>
  <si>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</si>
  <si>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</si>
  <si>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</si>
  <si>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</si>
  <si>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</si>
  <si>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</si>
  <si>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</si>
  <si>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</si>
  <si>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</si>
  <si>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</si>
  <si>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</si>
  <si>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</si>
  <si>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</si>
  <si>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</si>
  <si>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</si>
  <si>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</si>
  <si>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</si>
  <si>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</si>
  <si>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</si>
  <si>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</si>
  <si>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</si>
  <si>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</si>
  <si>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</si>
  <si>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</si>
  <si>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</si>
  <si>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</si>
  <si>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</si>
  <si>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</si>
  <si>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</si>
  <si>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</si>
  <si>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</si>
  <si>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</si>
  <si>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</si>
  <si>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</si>
  <si>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</si>
  <si>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</si>
  <si>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</si>
  <si>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</si>
  <si>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</si>
  <si>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</si>
  <si>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</si>
  <si>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</si>
  <si>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</si>
  <si>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</si>
  <si>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</si>
  <si>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</si>
  <si>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</si>
  <si>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</si>
  <si>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</si>
  <si>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</si>
  <si>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</si>
  <si>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</si>
  <si>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</si>
  <si>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</si>
  <si>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</si>
  <si>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</si>
  <si>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</si>
  <si>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</si>
  <si>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</si>
  <si>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</si>
  <si>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</si>
  <si>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</si>
  <si>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</si>
  <si>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</si>
  <si>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</si>
  <si>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</si>
  <si>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</si>
  <si>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</si>
  <si>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</si>
  <si>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</si>
  <si>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</si>
  <si>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</si>
  <si>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</si>
  <si>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</si>
  <si>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</si>
  <si>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</si>
  <si>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</si>
  <si>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</si>
  <si>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</si>
  <si>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</si>
  <si>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</si>
  <si>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</si>
  <si>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</si>
  <si>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</si>
  <si>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</si>
  <si>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</si>
  <si>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</si>
  <si>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</si>
  <si>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</si>
  <si>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</si>
  <si>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</si>
  <si>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</si>
  <si>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</si>
  <si>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</si>
  <si>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</si>
  <si>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</si>
  <si>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</si>
  <si>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</si>
  <si>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</si>
  <si>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</si>
  <si>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</si>
  <si>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</si>
  <si>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</si>
  <si>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</si>
  <si>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</si>
  <si>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</si>
  <si>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</si>
  <si>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</si>
  <si>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</si>
  <si>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</si>
  <si>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</si>
  <si>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</si>
  <si>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</si>
  <si>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</si>
  <si>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</si>
  <si>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</si>
  <si>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</si>
  <si>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</si>
  <si>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</si>
  <si>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</si>
  <si>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</si>
  <si>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</si>
  <si>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</si>
  <si>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</si>
  <si>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</si>
  <si>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</si>
  <si>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</si>
  <si>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</si>
  <si>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</si>
  <si>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</si>
  <si>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</si>
  <si>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</si>
  <si>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</si>
  <si>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</si>
  <si>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</si>
  <si>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</si>
  <si>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</si>
  <si>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</si>
  <si>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</si>
  <si>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</si>
  <si>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</si>
  <si>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</si>
  <si>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</si>
  <si>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</si>
  <si>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</si>
  <si>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</si>
  <si>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</si>
  <si>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</si>
  <si>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</si>
  <si>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</si>
  <si>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</si>
  <si>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</si>
  <si>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</si>
  <si>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</si>
  <si>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</si>
  <si>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</si>
  <si>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</si>
  <si>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</si>
  <si>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</si>
  <si>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</si>
  <si>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</si>
  <si>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</si>
  <si>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</si>
  <si>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</si>
  <si>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</si>
  <si>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</si>
  <si>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</si>
  <si>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</si>
  <si>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</si>
  <si>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</si>
  <si>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</si>
  <si>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</si>
  <si>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</si>
  <si>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</si>
  <si>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</si>
  <si>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</si>
  <si>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</si>
  <si>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</si>
  <si>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</si>
  <si>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</si>
  <si>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</si>
  <si>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</si>
  <si>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</si>
  <si>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</si>
  <si>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</si>
  <si>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</si>
  <si>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</si>
  <si>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</si>
  <si>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</si>
  <si>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</si>
  <si>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</si>
  <si>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</si>
  <si>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</si>
  <si>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</si>
  <si>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</si>
  <si>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</si>
  <si>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</si>
  <si>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</si>
  <si>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</si>
  <si>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</si>
  <si>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</si>
  <si>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</si>
  <si>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</si>
  <si>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</si>
  <si>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</si>
  <si>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</si>
  <si>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</si>
  <si>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</si>
  <si>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</si>
  <si>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</si>
  <si>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</si>
  <si>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</si>
  <si>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</si>
  <si>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</si>
  <si>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</si>
  <si>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</si>
  <si>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</si>
  <si>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</si>
  <si>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</si>
  <si>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</si>
  <si>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</si>
  <si>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</si>
  <si>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</si>
  <si>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</si>
  <si>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</si>
  <si>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</si>
  <si>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</si>
  <si>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</si>
  <si>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</si>
  <si>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</si>
  <si>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</si>
  <si>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</si>
  <si>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</si>
  <si>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</si>
  <si>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</si>
  <si>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</si>
  <si>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</si>
  <si>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</si>
  <si>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</si>
  <si>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</si>
  <si>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</si>
  <si>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</si>
  <si>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</si>
  <si>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</si>
  <si>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</si>
  <si>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</si>
  <si>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</si>
  <si>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</si>
  <si>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</si>
  <si>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</si>
  <si>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</si>
  <si>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</si>
  <si>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</si>
  <si>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</si>
  <si>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</si>
  <si>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</si>
  <si>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</si>
  <si>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</si>
  <si>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</si>
  <si>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</si>
  <si>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</si>
  <si>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</si>
  <si>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</si>
  <si>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</si>
  <si>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</si>
  <si>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</si>
  <si>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</si>
  <si>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</si>
  <si>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</si>
  <si>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</si>
  <si>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</si>
  <si>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</si>
  <si>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</si>
  <si>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</si>
  <si>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</si>
  <si>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</si>
  <si>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</si>
  <si>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</si>
  <si>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</si>
  <si>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</si>
  <si>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</si>
  <si>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</si>
  <si>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</si>
  <si>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</si>
  <si>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</si>
  <si>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</si>
  <si>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</si>
  <si>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</si>
  <si>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</si>
  <si>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</si>
  <si>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</si>
  <si>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</si>
  <si>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</si>
  <si>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</si>
  <si>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</si>
  <si>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</si>
  <si>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</si>
  <si>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</si>
  <si>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</si>
  <si>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</si>
  <si>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</si>
  <si>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</si>
  <si>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</si>
  <si>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</si>
  <si>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</si>
  <si>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</si>
  <si>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</si>
  <si>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</si>
  <si>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</si>
  <si>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</si>
  <si>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</si>
  <si>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</si>
  <si>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</si>
  <si>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</si>
  <si>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</si>
  <si>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</si>
  <si>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</si>
  <si>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</si>
  <si>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</si>
  <si>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</si>
  <si>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</si>
  <si>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</si>
  <si>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</si>
  <si>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</si>
  <si>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</si>
  <si>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</si>
  <si>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</si>
  <si>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</si>
  <si>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</si>
  <si>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</si>
  <si>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</si>
  <si>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</si>
  <si>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</si>
  <si>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</si>
  <si>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</si>
  <si>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</si>
  <si>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</si>
  <si>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</si>
  <si>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</si>
  <si>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</si>
  <si>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</si>
  <si>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</si>
  <si>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</si>
  <si>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</si>
  <si>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</si>
  <si>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</si>
  <si>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</si>
  <si>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</si>
  <si>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</si>
  <si>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</si>
  <si>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</si>
  <si>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</si>
  <si>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</si>
  <si>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</si>
  <si>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</si>
  <si>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</si>
  <si>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</si>
  <si>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</si>
  <si>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</si>
  <si>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</si>
  <si>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</si>
  <si>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</si>
  <si>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</si>
  <si>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</si>
  <si>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</si>
  <si>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</si>
  <si>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</si>
  <si>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</si>
  <si>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</si>
  <si>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</si>
  <si>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</si>
  <si>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</si>
  <si>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</si>
  <si>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</si>
  <si>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</si>
  <si>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</si>
  <si>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</si>
  <si>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</si>
  <si>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</si>
  <si>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</si>
  <si>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</si>
  <si>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</si>
  <si>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</si>
  <si>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</si>
  <si>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</si>
  <si>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</si>
  <si>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</si>
  <si>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</si>
  <si>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</si>
  <si>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</si>
  <si>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</si>
  <si>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</si>
  <si>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</si>
  <si>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</si>
  <si>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</si>
  <si>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</si>
  <si>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</si>
  <si>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</si>
  <si>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</si>
  <si>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</si>
  <si>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</si>
  <si>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</si>
  <si>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</si>
  <si>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</si>
  <si>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</si>
  <si>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</si>
  <si>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</si>
  <si>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</si>
  <si>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</si>
  <si>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</si>
  <si>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</si>
  <si>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</si>
  <si>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</si>
  <si>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</si>
  <si>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</si>
  <si>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</si>
  <si>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</si>
  <si>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</si>
  <si>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</si>
  <si>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</si>
  <si>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</si>
  <si>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</si>
  <si>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</si>
  <si>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</si>
  <si>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</si>
  <si>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</si>
  <si>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</si>
  <si>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</si>
  <si>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</si>
  <si>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</si>
  <si>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</si>
  <si>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</si>
  <si>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</si>
  <si>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</si>
  <si>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</si>
  <si>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</si>
  <si>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</si>
  <si>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</si>
  <si>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</si>
  <si>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</si>
  <si>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</si>
  <si>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</si>
  <si>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</si>
  <si>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</si>
  <si>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</si>
  <si>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</si>
  <si>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</si>
  <si>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</si>
  <si>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</si>
  <si>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</si>
  <si>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</si>
  <si>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</si>
  <si>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</si>
  <si>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</si>
  <si>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</si>
  <si>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</si>
  <si>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</si>
  <si>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</si>
  <si>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</si>
  <si>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</si>
  <si>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</si>
  <si>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</si>
  <si>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</si>
  <si>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</si>
  <si>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</si>
  <si>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</si>
  <si>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</si>
  <si>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</si>
  <si>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</si>
  <si>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</si>
  <si>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</si>
  <si>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</si>
  <si>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</si>
  <si>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</si>
  <si>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</si>
  <si>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</si>
  <si>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</si>
  <si>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</si>
  <si>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</si>
  <si>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</si>
  <si>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</si>
  <si>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</si>
  <si>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</si>
  <si>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</si>
  <si>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</si>
  <si>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</si>
  <si>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</si>
  <si>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</si>
  <si>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</si>
  <si>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</si>
  <si>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</si>
  <si>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</si>
  <si>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</si>
  <si>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</si>
  <si>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</si>
  <si>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</si>
  <si>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</si>
  <si>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</si>
  <si>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</si>
  <si>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</si>
  <si>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</si>
  <si>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</si>
  <si>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</si>
  <si>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</si>
  <si>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</si>
  <si>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</si>
  <si>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</si>
  <si>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</si>
  <si>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</si>
  <si>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</si>
  <si>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</si>
  <si>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</si>
  <si>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</si>
  <si>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</si>
  <si>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</si>
  <si>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</si>
  <si>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</si>
  <si>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</si>
  <si>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</si>
  <si>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</si>
  <si>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</si>
  <si>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</si>
  <si>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</si>
  <si>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</si>
  <si>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</si>
  <si>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</si>
  <si>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</si>
  <si>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</si>
  <si>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</si>
  <si>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</si>
  <si>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</si>
  <si>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</si>
  <si>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</si>
  <si>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</si>
  <si>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</si>
  <si>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</si>
  <si>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</si>
  <si>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</si>
  <si>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</si>
  <si>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</si>
  <si>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</si>
  <si>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</si>
  <si>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</si>
  <si>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</si>
  <si>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</si>
  <si>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</si>
  <si>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</si>
  <si>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</si>
  <si>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</si>
  <si>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</si>
  <si>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</si>
  <si>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</si>
  <si>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</si>
  <si>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</si>
  <si>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</si>
  <si>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</si>
  <si>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</si>
  <si>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</si>
  <si>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</si>
  <si>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</si>
  <si>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</si>
  <si>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</si>
  <si>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</si>
  <si>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</si>
  <si>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</si>
  <si>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</si>
  <si>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</si>
  <si>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</si>
  <si>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</si>
  <si>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</si>
  <si>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</si>
  <si>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</si>
  <si>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</si>
  <si>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</si>
  <si>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</si>
  <si>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</si>
  <si>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</si>
  <si>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</si>
  <si>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</si>
  <si>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</si>
  <si>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</si>
  <si>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</si>
  <si>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</si>
  <si>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</si>
  <si>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</si>
  <si>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</si>
  <si>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</si>
  <si>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</si>
  <si>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</si>
  <si>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</si>
  <si>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</si>
  <si>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</si>
  <si>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</si>
  <si>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</si>
  <si>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</si>
  <si>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</si>
  <si>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</si>
  <si>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</si>
  <si>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</si>
  <si>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</si>
  <si>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</si>
  <si>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</si>
  <si>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</si>
  <si>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</si>
  <si>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</si>
  <si>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</si>
  <si>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</si>
  <si>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</si>
  <si>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</si>
  <si>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</si>
  <si>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</si>
  <si>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</si>
  <si>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</si>
  <si>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</si>
  <si>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</si>
  <si>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</si>
  <si>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</si>
  <si>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</si>
  <si>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</si>
  <si>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</si>
  <si>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</si>
  <si>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</si>
  <si>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</si>
  <si>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</si>
  <si>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</si>
  <si>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</si>
  <si>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</si>
  <si>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</si>
  <si>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</si>
  <si>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</si>
  <si>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</si>
  <si>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</si>
  <si>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</si>
  <si>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</si>
  <si>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</si>
  <si>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</si>
  <si>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</si>
  <si>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</si>
  <si>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</si>
  <si>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</si>
  <si>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</si>
  <si>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</si>
  <si>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</si>
  <si>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</si>
  <si>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</si>
  <si>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</si>
  <si>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</si>
  <si>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</si>
  <si>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</si>
  <si>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</si>
  <si>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</si>
  <si>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</si>
  <si>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</si>
  <si>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</si>
  <si>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</si>
  <si>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</si>
  <si>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</si>
  <si>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</si>
  <si>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</si>
  <si>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</si>
  <si>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</si>
  <si>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</si>
  <si>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</si>
  <si>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</si>
  <si>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</si>
  <si>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</si>
  <si>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</si>
  <si>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</si>
  <si>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</si>
  <si>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</si>
  <si>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</si>
  <si>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</si>
  <si>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</si>
  <si>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</si>
  <si>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</si>
  <si>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</si>
  <si>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</si>
  <si>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</si>
  <si>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</si>
  <si>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</si>
  <si>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</si>
  <si>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</si>
  <si>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</si>
  <si>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</si>
  <si>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</si>
  <si>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</si>
  <si>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</si>
  <si>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</si>
  <si>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</si>
  <si>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</si>
  <si>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</si>
  <si>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</si>
  <si>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</si>
  <si>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</si>
  <si>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</si>
  <si>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</si>
  <si>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</si>
  <si>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</si>
  <si>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</si>
  <si>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</si>
  <si>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</si>
  <si>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</si>
  <si>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</si>
  <si>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</si>
  <si>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</si>
  <si>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</si>
  <si>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</si>
  <si>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</si>
  <si>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</si>
  <si>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</si>
  <si>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</si>
  <si>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</si>
  <si>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</si>
  <si>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</si>
  <si>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</si>
  <si>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</si>
  <si>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</si>
  <si>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</si>
  <si>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</si>
  <si>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</si>
  <si>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</si>
  <si>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</si>
  <si>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</si>
  <si>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</si>
  <si>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</si>
  <si>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</si>
  <si>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</si>
  <si>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</si>
  <si>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</si>
  <si>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</si>
  <si>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</si>
  <si>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</si>
  <si>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</si>
  <si>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</si>
  <si>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</si>
  <si>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</si>
  <si>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</si>
  <si>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</si>
  <si>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</si>
  <si>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</si>
  <si>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</si>
  <si>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</si>
  <si>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</si>
  <si>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</si>
  <si>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</si>
  <si>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</si>
  <si>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</si>
  <si>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</si>
  <si>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</si>
  <si>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</si>
  <si>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</si>
  <si>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</si>
  <si>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</si>
  <si>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</si>
  <si>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</si>
  <si>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</si>
  <si>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</si>
  <si>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</si>
  <si>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</si>
  <si>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</si>
  <si>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</si>
  <si>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</si>
  <si>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</si>
  <si>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</si>
  <si>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</si>
  <si>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</si>
  <si>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</si>
  <si>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</si>
  <si>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</si>
  <si>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</si>
  <si>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</si>
  <si>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</si>
  <si>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</si>
  <si>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</si>
  <si>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</si>
  <si>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</si>
  <si>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</si>
  <si>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</si>
  <si>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</si>
  <si>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</si>
  <si>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</si>
  <si>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</si>
  <si>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</si>
  <si>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</si>
  <si>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</si>
  <si>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</si>
  <si>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</si>
  <si>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</si>
  <si>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</si>
  <si>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</si>
  <si>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</si>
  <si>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</si>
  <si>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</si>
  <si>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</si>
  <si>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</si>
  <si>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</si>
  <si>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</si>
  <si>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</si>
  <si>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</si>
  <si>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</si>
  <si>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</si>
  <si>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</si>
  <si>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</si>
  <si>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</si>
  <si>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</si>
  <si>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</si>
  <si>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</si>
  <si>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</si>
  <si>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</si>
  <si>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</si>
  <si>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</si>
  <si>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</si>
  <si>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</si>
  <si>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</si>
  <si>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</si>
  <si>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</si>
  <si>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</si>
  <si>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</si>
  <si>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</si>
  <si>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</si>
  <si>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</si>
  <si>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</si>
  <si>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</si>
  <si>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</si>
  <si>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</si>
  <si>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</si>
  <si>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</si>
  <si>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</si>
  <si>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</si>
  <si>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</si>
  <si>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</si>
  <si>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</si>
  <si>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</si>
  <si>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</si>
  <si>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</si>
  <si>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</si>
  <si>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</si>
  <si>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</si>
  <si>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</si>
  <si>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</si>
  <si>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</si>
  <si>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</si>
  <si>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</si>
  <si>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</si>
  <si>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</si>
  <si>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</si>
  <si>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</si>
  <si>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</si>
  <si>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</si>
  <si>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</si>
  <si>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</si>
  <si>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</si>
  <si>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</si>
  <si>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</si>
  <si>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</si>
  <si>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</si>
  <si>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</si>
  <si>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</si>
  <si>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</si>
  <si>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</si>
  <si>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</si>
  <si>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</si>
  <si>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</si>
  <si>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</si>
  <si>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</si>
  <si>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</si>
  <si>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</si>
  <si>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</si>
  <si>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</si>
  <si>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</si>
  <si>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</si>
  <si>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</si>
  <si>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</si>
  <si>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</si>
  <si>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</si>
  <si>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</si>
  <si>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</si>
  <si>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</si>
  <si>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</si>
  <si>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</si>
  <si>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</si>
  <si>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</si>
  <si>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</si>
  <si>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</si>
  <si>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</si>
  <si>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</si>
  <si>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</si>
  <si>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</si>
  <si>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</si>
  <si>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</si>
  <si>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</si>
  <si>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</si>
  <si>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</si>
  <si>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</si>
  <si>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</si>
  <si>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</si>
  <si>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</si>
  <si>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</si>
  <si>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</si>
  <si>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</si>
  <si>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</si>
  <si>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</si>
  <si>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</si>
  <si>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</si>
  <si>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</si>
  <si>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</si>
  <si>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</si>
  <si>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</si>
  <si>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</si>
  <si>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</si>
  <si>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</si>
  <si>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</si>
  <si>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</si>
  <si>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</si>
  <si>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</si>
  <si>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</si>
  <si>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</si>
  <si>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</si>
  <si>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</si>
  <si>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</si>
  <si>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</si>
  <si>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</si>
  <si>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</si>
  <si>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</si>
  <si>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</si>
  <si>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</si>
  <si>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</si>
  <si>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</si>
  <si>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</si>
  <si>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</si>
  <si>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</si>
  <si>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</si>
  <si>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</si>
  <si>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</si>
  <si>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</si>
  <si>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</si>
  <si>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</si>
  <si>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</si>
  <si>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</si>
  <si>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</si>
  <si>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</si>
  <si>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</si>
  <si>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</si>
  <si>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</si>
  <si>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</si>
  <si>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</si>
  <si>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</si>
  <si>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</si>
  <si>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</si>
  <si>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</si>
  <si>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</si>
  <si>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</si>
  <si>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</si>
  <si>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</si>
  <si>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</si>
  <si>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</si>
  <si>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</si>
  <si>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</si>
  <si>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</si>
  <si>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</si>
  <si>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</si>
  <si>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</si>
  <si>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</si>
  <si>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</si>
  <si>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</si>
  <si>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</si>
  <si>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</si>
  <si>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</si>
  <si>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</si>
  <si>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</si>
  <si>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</si>
  <si>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</si>
  <si>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</si>
  <si>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</si>
  <si>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</si>
  <si>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</si>
  <si>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</si>
  <si>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</si>
  <si>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</si>
  <si>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</si>
  <si>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</si>
  <si>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</si>
  <si>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</si>
  <si>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</si>
  <si>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</si>
  <si>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</si>
  <si>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</si>
  <si>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</si>
  <si>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</si>
  <si>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</si>
  <si>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</si>
  <si>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</si>
  <si>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</si>
  <si>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</si>
  <si>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</si>
  <si>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</si>
  <si>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</si>
  <si>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</si>
  <si>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</si>
  <si>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</si>
  <si>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</si>
  <si>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</si>
  <si>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</si>
  <si>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</si>
  <si>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</si>
  <si>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</si>
  <si>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</si>
  <si>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</si>
  <si>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</si>
  <si>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</si>
  <si>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</si>
  <si>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</si>
  <si>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</si>
  <si>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</si>
  <si>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</si>
  <si>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</si>
  <si>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</si>
  <si>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</si>
  <si>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</si>
  <si>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</si>
  <si>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</si>
  <si>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</si>
  <si>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</si>
  <si>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</si>
  <si>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</si>
  <si>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</si>
  <si>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</si>
  <si>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</si>
  <si>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</si>
  <si>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</si>
  <si>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</si>
  <si>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</si>
  <si>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</si>
  <si>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</si>
  <si>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</si>
  <si>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</si>
  <si>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</si>
  <si>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</si>
  <si>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</si>
  <si>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</si>
  <si>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</si>
  <si>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</si>
  <si>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</si>
  <si>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</si>
  <si>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</si>
  <si>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</si>
  <si>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</si>
  <si>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</si>
  <si>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</si>
  <si>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</si>
  <si>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</si>
  <si>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</si>
  <si>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</si>
  <si>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</si>
  <si>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</si>
  <si>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</si>
  <si>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</si>
  <si>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</si>
  <si>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</si>
  <si>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</si>
  <si>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</si>
  <si>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</si>
  <si>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</si>
  <si>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</si>
  <si>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</si>
  <si>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</si>
  <si>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</si>
  <si>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</si>
  <si>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</si>
  <si>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</si>
  <si>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</si>
  <si>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</si>
  <si>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</si>
  <si>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</si>
  <si>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</si>
  <si>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</si>
  <si>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</si>
  <si>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</si>
  <si>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</si>
  <si>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</si>
  <si>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</si>
  <si>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</si>
  <si>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</si>
  <si>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</si>
  <si>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</si>
  <si>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</si>
  <si>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</si>
  <si>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</si>
  <si>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</si>
  <si>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</si>
  <si>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</si>
  <si>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</si>
  <si>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</si>
  <si>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</si>
  <si>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</si>
  <si>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</si>
  <si>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</si>
  <si>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</si>
  <si>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</si>
  <si>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</si>
  <si>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</si>
  <si>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</si>
  <si>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</si>
  <si>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</si>
  <si>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</si>
  <si>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</si>
  <si>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</si>
  <si>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</si>
  <si>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</si>
  <si>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</si>
  <si>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</si>
  <si>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</si>
  <si>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</si>
  <si>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</si>
  <si>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</si>
  <si>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</si>
  <si>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</si>
  <si>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</si>
  <si>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</si>
  <si>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</si>
  <si>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</si>
  <si>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</si>
  <si>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</si>
  <si>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</si>
  <si>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</si>
  <si>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</si>
  <si>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</si>
  <si>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</si>
  <si>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</si>
  <si>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</si>
  <si>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</si>
  <si>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</si>
  <si>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</si>
  <si>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</si>
  <si>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</si>
  <si>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</si>
  <si>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</si>
  <si>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</si>
  <si>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</si>
  <si>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</si>
  <si>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</si>
  <si>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</si>
  <si>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</si>
  <si>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</si>
  <si>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</si>
  <si>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</si>
  <si>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</si>
  <si>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</si>
  <si>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</si>
  <si>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</si>
  <si>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</si>
  <si>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</si>
  <si>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</si>
  <si>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</si>
  <si>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</si>
  <si>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</si>
  <si>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</si>
  <si>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</si>
  <si>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</si>
  <si>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</si>
  <si>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</si>
  <si>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</si>
  <si>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</si>
  <si>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</si>
  <si>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</si>
  <si>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</si>
  <si>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</si>
  <si>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</si>
  <si>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</si>
  <si>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</si>
  <si>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</si>
  <si>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</si>
  <si>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</si>
  <si>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</si>
  <si>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</si>
  <si>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</si>
  <si>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</si>
  <si>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</si>
  <si>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</si>
  <si>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</si>
  <si>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</si>
  <si>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</si>
  <si>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</si>
  <si>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</si>
  <si>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</si>
  <si>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</si>
  <si>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</si>
  <si>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</si>
  <si>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</si>
  <si>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</si>
  <si>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</si>
  <si>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</si>
  <si>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</si>
  <si>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</si>
  <si>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</si>
  <si>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</si>
  <si>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</si>
  <si>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</si>
  <si>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</si>
  <si>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</si>
  <si>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</si>
  <si>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</si>
  <si>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</si>
  <si>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</si>
  <si>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</si>
  <si>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</si>
  <si>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</si>
  <si>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</si>
  <si>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</si>
  <si>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</si>
  <si>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</si>
  <si>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</si>
  <si>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</si>
  <si>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</si>
  <si>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</si>
  <si>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</si>
  <si>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</si>
  <si>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</si>
  <si>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</si>
  <si>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</si>
  <si>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</si>
  <si>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</si>
  <si>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</si>
  <si>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</si>
  <si>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</si>
  <si>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</si>
  <si>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</si>
  <si>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</si>
  <si>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</si>
  <si>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</si>
  <si>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</si>
  <si>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</si>
  <si>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</si>
  <si>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</si>
  <si>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</si>
  <si>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</si>
  <si>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</si>
  <si>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</si>
  <si>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</si>
  <si>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</si>
  <si>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</si>
  <si>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</si>
  <si>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</si>
  <si>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</si>
  <si>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</si>
  <si>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</si>
  <si>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</si>
  <si>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</si>
  <si>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</si>
  <si>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</si>
  <si>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</si>
  <si>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</si>
  <si>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</si>
  <si>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</si>
  <si>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</si>
  <si>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</si>
  <si>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</si>
  <si>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</si>
  <si>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</si>
  <si>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</si>
  <si>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</si>
  <si>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</si>
  <si>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</si>
  <si>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</si>
  <si>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</si>
  <si>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</si>
  <si>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</si>
  <si>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</si>
  <si>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</si>
  <si>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</si>
  <si>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</si>
  <si>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</si>
  <si>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</si>
  <si>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</si>
  <si>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</si>
  <si>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</si>
  <si>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</si>
  <si>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</si>
  <si>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</si>
  <si>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</si>
  <si>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</si>
  <si>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</si>
  <si>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</si>
  <si>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</si>
  <si>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</si>
  <si>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</si>
  <si>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</si>
  <si>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</si>
  <si>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</si>
  <si>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</si>
  <si>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</si>
  <si>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</si>
  <si>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</si>
  <si>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</si>
  <si>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</si>
  <si>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</si>
  <si>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</si>
  <si>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</si>
  <si>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</si>
  <si>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</si>
  <si>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</si>
  <si>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</si>
  <si>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</si>
  <si>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</si>
  <si>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</si>
  <si>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</si>
  <si>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</si>
  <si>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</si>
  <si>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</si>
  <si>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</si>
  <si>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</si>
  <si>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</si>
  <si>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</si>
  <si>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</si>
  <si>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</si>
  <si>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</si>
  <si>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</si>
  <si>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</si>
  <si>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</si>
  <si>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</si>
  <si>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</si>
  <si>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</si>
  <si>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</si>
  <si>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</si>
  <si>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</si>
  <si>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</si>
  <si>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</si>
  <si>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</si>
  <si>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</si>
  <si>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</si>
  <si>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</si>
  <si>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</si>
  <si>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</si>
  <si>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</si>
  <si>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</si>
  <si>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</si>
  <si>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</si>
  <si>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</si>
  <si>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</si>
  <si>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</si>
  <si>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</si>
  <si>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</si>
  <si>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</si>
  <si>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</si>
  <si>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</si>
  <si>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</si>
  <si>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</si>
  <si>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</si>
  <si>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</si>
  <si>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</si>
  <si>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</si>
  <si>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</si>
  <si>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</si>
  <si>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</si>
  <si>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</si>
  <si>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</si>
  <si>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</si>
  <si>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</si>
  <si>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</si>
  <si>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</si>
  <si>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</si>
  <si>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</si>
  <si>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</si>
  <si>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</si>
  <si>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</si>
  <si>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</si>
  <si>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</si>
  <si>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</si>
  <si>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</si>
  <si>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</si>
  <si>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</si>
  <si>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</si>
  <si>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</si>
  <si>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</si>
  <si>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</si>
  <si>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</si>
  <si>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</si>
  <si>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</si>
  <si>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</si>
  <si>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</si>
  <si>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</si>
  <si>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</si>
  <si>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</si>
  <si>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</si>
  <si>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</si>
  <si>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</si>
  <si>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</si>
  <si>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</si>
  <si>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</si>
  <si>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</si>
  <si>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</si>
  <si>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</si>
  <si>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</si>
  <si>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</si>
  <si>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</si>
  <si>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</si>
  <si>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</si>
  <si>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</si>
  <si>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</si>
  <si>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</si>
  <si>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</si>
  <si>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</si>
  <si>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</si>
  <si>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</si>
  <si>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</si>
  <si>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</si>
  <si>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</si>
  <si>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</si>
  <si>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</si>
  <si>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</si>
  <si>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</si>
  <si>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</si>
  <si>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</si>
  <si>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</si>
  <si>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</si>
  <si>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</si>
  <si>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</si>
  <si>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</si>
  <si>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</si>
  <si>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</si>
  <si>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</si>
  <si>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</si>
  <si>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</si>
  <si>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</si>
  <si>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</si>
  <si>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</si>
  <si>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</si>
  <si>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</si>
  <si>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</si>
  <si>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</si>
  <si>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</si>
  <si>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</si>
  <si>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</si>
  <si>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</si>
  <si>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</si>
  <si>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</si>
  <si>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</si>
  <si>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</si>
  <si>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</si>
  <si>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</si>
  <si>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</si>
  <si>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</si>
  <si>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</si>
  <si>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</si>
  <si>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</si>
  <si>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</si>
  <si>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</si>
  <si>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</si>
  <si>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</si>
  <si>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</si>
  <si>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</si>
  <si>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</si>
  <si>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</si>
  <si>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</si>
  <si>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</si>
  <si>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</si>
  <si>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</si>
  <si>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</si>
  <si>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</si>
  <si>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</si>
  <si>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</si>
  <si>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</si>
  <si>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</si>
  <si>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</si>
  <si>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</si>
  <si>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</si>
  <si>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</si>
  <si>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</si>
  <si>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</si>
  <si>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</si>
  <si>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</si>
  <si>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</si>
  <si>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</si>
  <si>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</si>
  <si>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</si>
  <si>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</si>
  <si>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</si>
  <si>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</si>
  <si>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</si>
  <si>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</si>
  <si>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</si>
  <si>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</si>
  <si>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</si>
  <si>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</si>
  <si>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</si>
  <si>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</si>
  <si>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</si>
  <si>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</si>
  <si>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</si>
  <si>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</si>
  <si>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</si>
  <si>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</si>
  <si>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</si>
  <si>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</si>
  <si>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</si>
  <si>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</si>
  <si>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</si>
  <si>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</si>
  <si>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</si>
  <si>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</si>
  <si>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</si>
  <si>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</si>
  <si>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</si>
  <si>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</si>
  <si>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</si>
  <si>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</si>
  <si>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</si>
  <si>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</si>
  <si>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</si>
  <si>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</si>
  <si>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</si>
  <si>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</si>
  <si>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</si>
  <si>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</si>
  <si>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</si>
  <si>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</si>
  <si>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</si>
  <si>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</si>
  <si>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</si>
  <si>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</si>
  <si>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</si>
  <si>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</si>
  <si>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</si>
  <si>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</si>
  <si>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</si>
  <si>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</si>
  <si>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</si>
  <si>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</si>
  <si>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</si>
  <si>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</si>
  <si>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</si>
  <si>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</si>
  <si>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</si>
  <si>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</si>
  <si>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</si>
  <si>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</si>
  <si>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</si>
  <si>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</si>
  <si>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</si>
  <si>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</si>
  <si>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</si>
  <si>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</si>
  <si>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</si>
  <si>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</si>
  <si>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</si>
  <si>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</si>
  <si>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</si>
  <si>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</si>
  <si>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</si>
  <si>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</si>
  <si>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</si>
  <si>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</si>
  <si>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</si>
  <si>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</si>
  <si>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</si>
  <si>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</si>
  <si>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</si>
  <si>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</si>
  <si>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</si>
  <si>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</si>
  <si>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</si>
  <si>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</si>
  <si>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</si>
  <si>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</si>
  <si>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</si>
  <si>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</si>
  <si>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</si>
  <si>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</si>
  <si>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</si>
  <si>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</si>
  <si>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</si>
  <si>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</si>
  <si>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</si>
  <si>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</si>
  <si>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</si>
  <si>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</si>
  <si>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</si>
  <si>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</si>
  <si>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</si>
  <si>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</si>
  <si>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</si>
  <si>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</si>
  <si>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</si>
  <si>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</si>
  <si>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</si>
  <si>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</si>
  <si>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</si>
  <si>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</si>
  <si>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</si>
  <si>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</si>
  <si>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</si>
  <si>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</si>
  <si>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</si>
  <si>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</si>
  <si>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</si>
  <si>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</si>
  <si>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</si>
  <si>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</si>
  <si>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</si>
  <si>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</si>
  <si>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</si>
  <si>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</si>
  <si>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</si>
  <si>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</si>
  <si>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</si>
  <si>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</si>
  <si>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</si>
  <si>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</si>
  <si>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</si>
  <si>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</si>
  <si>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</si>
  <si>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</si>
  <si>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</si>
  <si>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</si>
  <si>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</si>
  <si>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</si>
  <si>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</si>
  <si>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</si>
  <si>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</si>
  <si>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</si>
  <si>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</si>
  <si>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</si>
  <si>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</si>
  <si>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</si>
  <si>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</si>
  <si>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</si>
  <si>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</si>
  <si>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</si>
  <si>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</si>
  <si>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</si>
  <si>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</si>
  <si>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</si>
  <si>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</si>
  <si>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</si>
  <si>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</si>
  <si>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</si>
  <si>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</si>
  <si>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</si>
  <si>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</si>
  <si>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</si>
  <si>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</si>
  <si>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</si>
  <si>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</si>
  <si>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</si>
  <si>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</si>
  <si>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</si>
  <si>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</si>
  <si>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</si>
  <si>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</si>
  <si>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</si>
  <si>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</si>
  <si>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</si>
  <si>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</si>
  <si>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</si>
  <si>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</si>
  <si>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</si>
  <si>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</si>
  <si>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</si>
  <si>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</si>
  <si>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</si>
  <si>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</si>
  <si>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</si>
  <si>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</si>
  <si>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</si>
  <si>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</si>
  <si>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</si>
  <si>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</si>
  <si>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</si>
  <si>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</si>
  <si>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</si>
  <si>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</si>
  <si>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</si>
  <si>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</si>
  <si>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</si>
  <si>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</si>
  <si>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</si>
  <si>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</si>
  <si>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</si>
  <si>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</si>
  <si>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</si>
  <si>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</si>
  <si>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</si>
  <si>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</si>
  <si>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</si>
  <si>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</si>
  <si>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</si>
  <si>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</si>
  <si>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</si>
  <si>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</si>
  <si>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</si>
  <si>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</si>
  <si>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</si>
  <si>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</si>
  <si>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</si>
  <si>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</si>
  <si>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</si>
  <si>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</si>
  <si>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</si>
  <si>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</si>
  <si>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</si>
  <si>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</si>
  <si>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</si>
  <si>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</si>
  <si>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</si>
  <si>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</si>
  <si>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</si>
  <si>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</si>
  <si>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</si>
  <si>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</si>
  <si>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</si>
  <si>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</si>
  <si>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</si>
  <si>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</si>
  <si>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</si>
  <si>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</si>
  <si>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</si>
  <si>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</si>
  <si>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</si>
  <si>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</si>
  <si>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</si>
  <si>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</si>
  <si>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</si>
  <si>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</si>
  <si>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</si>
  <si>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</si>
  <si>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</si>
  <si>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</si>
  <si>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</si>
  <si>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</si>
  <si>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</si>
  <si>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</si>
  <si>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</si>
  <si>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</si>
  <si>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</si>
  <si>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</si>
  <si>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</si>
  <si>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</si>
  <si>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</si>
  <si>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</si>
  <si>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</si>
  <si>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</si>
  <si>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</si>
  <si>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</si>
  <si>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</si>
  <si>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</si>
  <si>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</si>
  <si>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</si>
  <si>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</si>
  <si>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</si>
  <si>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</si>
  <si>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</si>
  <si>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</si>
  <si>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</si>
  <si>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</si>
  <si>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</si>
  <si>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</si>
  <si>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</si>
  <si>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</si>
  <si>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</si>
  <si>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</si>
  <si>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</si>
  <si>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</si>
  <si>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</si>
  <si>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</si>
  <si>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</si>
  <si>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</si>
  <si>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</si>
  <si>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</si>
  <si>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</si>
  <si>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</si>
  <si>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</si>
  <si>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</si>
  <si>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</si>
  <si>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</si>
  <si>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</si>
  <si>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</si>
  <si>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</si>
  <si>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</si>
  <si>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</si>
  <si>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</si>
  <si>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</si>
  <si>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</si>
  <si>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</si>
  <si>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</si>
  <si>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</si>
  <si>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</si>
  <si>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</si>
  <si>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</si>
  <si>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</si>
  <si>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</si>
  <si>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</si>
  <si>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</si>
  <si>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</si>
  <si>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</si>
  <si>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</si>
  <si>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</si>
  <si>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</si>
  <si>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</si>
  <si>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</si>
  <si>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</si>
  <si>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</si>
  <si>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</si>
  <si>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</si>
  <si>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</si>
  <si>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</si>
  <si>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</si>
  <si>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</si>
  <si>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</si>
  <si>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</si>
  <si>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</si>
  <si>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</si>
  <si>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</si>
  <si>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</si>
  <si>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</si>
  <si>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</si>
  <si>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</si>
  <si>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</si>
  <si>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</si>
  <si>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</si>
  <si>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</si>
  <si>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</si>
  <si>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</si>
  <si>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</si>
  <si>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</si>
  <si>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</si>
  <si>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</si>
  <si>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</si>
  <si>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</si>
  <si>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</si>
  <si>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</si>
  <si>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</si>
  <si>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</si>
  <si>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</si>
  <si>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</si>
  <si>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</si>
  <si>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</si>
  <si>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</si>
  <si>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</si>
  <si>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</si>
  <si>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</si>
  <si>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</si>
  <si>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</si>
  <si>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</si>
  <si>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</si>
  <si>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</si>
  <si>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</si>
  <si>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</si>
  <si>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</si>
  <si>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</si>
  <si>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</si>
  <si>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</si>
  <si>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</si>
  <si>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</si>
  <si>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</si>
  <si>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</si>
  <si>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</si>
  <si>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</si>
  <si>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</si>
  <si>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</si>
  <si>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</si>
  <si>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</si>
  <si>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</si>
  <si>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</si>
  <si>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</si>
  <si>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</si>
  <si>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</si>
  <si>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</si>
  <si>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</si>
  <si>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</si>
  <si>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</si>
  <si>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</si>
  <si>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</si>
  <si>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</si>
  <si>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</si>
  <si>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</si>
  <si>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</si>
  <si>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</si>
  <si>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</si>
  <si>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</si>
  <si>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</si>
  <si>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</si>
  <si>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</si>
  <si>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</si>
  <si>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</si>
  <si>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</si>
  <si>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</si>
  <si>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</si>
  <si>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</si>
  <si>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</si>
  <si>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</si>
  <si>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</si>
  <si>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</si>
  <si>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</si>
  <si>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</si>
  <si>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</si>
  <si>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</si>
  <si>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</si>
  <si>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</si>
  <si>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</si>
  <si>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</si>
  <si>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</si>
  <si>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</si>
  <si>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</si>
  <si>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</si>
  <si>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</si>
  <si>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</si>
  <si>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</si>
  <si>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</si>
  <si>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</si>
  <si>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</si>
  <si>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</si>
  <si>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</si>
  <si>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</si>
  <si>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</si>
  <si>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</si>
  <si>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</si>
  <si>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</si>
  <si>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</si>
  <si>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</si>
  <si>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</si>
  <si>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</si>
  <si>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</si>
  <si>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</si>
  <si>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</si>
  <si>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</si>
  <si>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</si>
  <si>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</si>
  <si>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</si>
  <si>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</si>
  <si>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</si>
  <si>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</si>
  <si>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</si>
  <si>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</si>
  <si>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</si>
  <si>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</si>
  <si>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</si>
  <si>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</si>
  <si>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</si>
  <si>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</si>
  <si>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</si>
  <si>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</si>
  <si>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</si>
  <si>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</si>
  <si>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</si>
  <si>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</si>
  <si>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</si>
  <si>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</si>
  <si>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</si>
  <si>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</si>
  <si>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</si>
  <si>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</si>
  <si>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</si>
  <si>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</si>
  <si>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</si>
  <si>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</si>
  <si>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</si>
  <si>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</si>
  <si>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</si>
  <si>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</si>
  <si>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</si>
  <si>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</si>
  <si>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</si>
  <si>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</si>
  <si>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</si>
  <si>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</si>
  <si>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</si>
  <si>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</si>
  <si>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</si>
  <si>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</si>
  <si>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</si>
  <si>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</si>
  <si>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</si>
  <si>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</si>
  <si>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</si>
  <si>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</si>
  <si>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</si>
  <si>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</si>
  <si>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</si>
  <si>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</si>
  <si>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</si>
  <si>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</si>
  <si>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</si>
  <si>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</si>
  <si>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</si>
  <si>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</si>
  <si>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</si>
  <si>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</si>
  <si>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</si>
  <si>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</si>
  <si>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</si>
  <si>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</si>
  <si>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</si>
  <si>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</si>
  <si>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</si>
  <si>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</si>
  <si>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</si>
  <si>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</si>
  <si>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</si>
  <si>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</si>
  <si>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</si>
  <si>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</si>
  <si>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</si>
  <si>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</si>
  <si>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</si>
  <si>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</si>
  <si>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</si>
  <si>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</si>
  <si>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</si>
  <si>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</si>
  <si>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</si>
  <si>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</si>
  <si>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</si>
  <si>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</si>
  <si>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</si>
  <si>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</si>
  <si>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</si>
  <si>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</si>
  <si>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</si>
  <si>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</si>
  <si>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</si>
  <si>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</si>
  <si>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</si>
  <si>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</si>
  <si>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</si>
  <si>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</si>
  <si>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</si>
  <si>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</si>
  <si>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</si>
  <si>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</si>
  <si>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</si>
  <si>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</si>
  <si>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</si>
  <si>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</si>
  <si>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</si>
  <si>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</si>
  <si>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</si>
  <si>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</si>
  <si>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</si>
  <si>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</si>
  <si>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</si>
  <si>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</si>
  <si>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</si>
  <si>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</si>
  <si>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</si>
  <si>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</si>
  <si>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</si>
  <si>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</si>
  <si>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</si>
  <si>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</si>
  <si>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</si>
  <si>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</si>
  <si>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</si>
  <si>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</si>
  <si>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</si>
  <si>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</si>
  <si>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</si>
  <si>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</si>
  <si>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</si>
  <si>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</si>
  <si>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</si>
  <si>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</si>
  <si>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</si>
  <si>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</si>
  <si>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</si>
  <si>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</si>
  <si>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</si>
  <si>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</si>
  <si>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</si>
  <si>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</si>
  <si>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</si>
  <si>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</si>
  <si>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</si>
  <si>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</si>
  <si>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</si>
  <si>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</si>
  <si>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</si>
  <si>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</si>
  <si>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</si>
  <si>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</si>
  <si>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</si>
  <si>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</si>
  <si>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</si>
  <si>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</si>
  <si>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</si>
  <si>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</si>
  <si>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</si>
  <si>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</si>
  <si>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</si>
  <si>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</si>
  <si>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</si>
  <si>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</si>
  <si>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</si>
  <si>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</si>
  <si>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</si>
  <si>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</si>
  <si>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</si>
  <si>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</si>
  <si>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</si>
  <si>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</si>
  <si>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</si>
  <si>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</si>
  <si>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</si>
  <si>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</si>
  <si>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</si>
  <si>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</si>
  <si>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</si>
  <si>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</si>
  <si>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</si>
  <si>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</si>
  <si>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</si>
  <si>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</si>
  <si>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</si>
  <si>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</si>
  <si>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</si>
  <si>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</si>
  <si>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</si>
  <si>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</si>
  <si>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</si>
  <si>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</si>
  <si>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</si>
  <si>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</si>
  <si>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</si>
  <si>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</si>
  <si>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</si>
  <si>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</si>
  <si>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</si>
  <si>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</si>
  <si>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</si>
  <si>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</si>
  <si>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</si>
  <si>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</si>
  <si>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</si>
  <si>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</si>
  <si>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</si>
  <si>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</si>
  <si>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</si>
  <si>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</si>
  <si>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</si>
  <si>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</si>
  <si>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</si>
  <si>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</si>
  <si>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</si>
  <si>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</si>
  <si>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</si>
  <si>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</si>
  <si>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</si>
  <si>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</si>
  <si>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</si>
  <si>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</si>
  <si>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</si>
  <si>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</si>
  <si>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</si>
  <si>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</si>
  <si>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</si>
  <si>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</si>
  <si>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</si>
  <si>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</si>
  <si>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</si>
  <si>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</si>
  <si>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</si>
  <si>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</si>
  <si>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</si>
  <si>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</si>
  <si>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</si>
  <si>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</si>
  <si>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</si>
  <si>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</si>
  <si>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</si>
  <si>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</si>
  <si>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</si>
  <si>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</si>
  <si>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</si>
  <si>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</si>
  <si>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</si>
  <si>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</si>
  <si>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</si>
  <si>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</si>
  <si>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</si>
  <si>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</si>
  <si>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</si>
  <si>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</si>
  <si>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</si>
  <si>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</si>
  <si>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</si>
  <si>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</si>
  <si>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</si>
  <si>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</si>
  <si>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</si>
  <si>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</si>
  <si>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</si>
  <si>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</si>
  <si>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</si>
  <si>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</si>
  <si>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</si>
  <si>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</si>
  <si>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</si>
  <si>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</si>
  <si>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</si>
  <si>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</si>
  <si>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</si>
  <si>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</si>
  <si>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</si>
  <si>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</si>
  <si>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</si>
  <si>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</si>
  <si>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</si>
  <si>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</si>
  <si>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</si>
  <si>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</si>
  <si>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</si>
  <si>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</si>
  <si>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</si>
  <si>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</si>
  <si>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</si>
  <si>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</si>
  <si>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</si>
  <si>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</si>
  <si>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</si>
  <si>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</si>
  <si>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</si>
  <si>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</si>
  <si>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</si>
  <si>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</si>
  <si>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</si>
  <si>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</si>
  <si>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</si>
  <si>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</si>
  <si>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</si>
  <si>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</si>
  <si>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</si>
  <si>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</si>
  <si>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</si>
  <si>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</si>
  <si>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</si>
  <si>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</si>
  <si>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</si>
  <si>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</si>
  <si>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</si>
  <si>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</si>
  <si>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</si>
  <si>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</si>
  <si>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</si>
  <si>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</si>
  <si>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</si>
  <si>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</si>
  <si>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</si>
  <si>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</si>
  <si>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</si>
  <si>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</si>
  <si>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</si>
  <si>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</si>
  <si>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</si>
  <si>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</si>
  <si>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</si>
  <si>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</si>
  <si>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</si>
  <si>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</si>
  <si>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</si>
  <si>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</si>
  <si>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</si>
  <si>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</si>
  <si>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</si>
  <si>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</si>
  <si>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</si>
  <si>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</si>
  <si>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</si>
  <si>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</si>
  <si>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</si>
  <si>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</si>
  <si>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</si>
  <si>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</si>
  <si>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</si>
  <si>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</si>
  <si>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</si>
  <si>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</si>
  <si>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</si>
  <si>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</si>
  <si>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</si>
  <si>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</si>
  <si>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</si>
  <si>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</si>
  <si>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</si>
  <si>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</si>
  <si>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</si>
  <si>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</si>
  <si>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</si>
  <si>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</si>
  <si>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</si>
  <si>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</si>
  <si>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</si>
  <si>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</si>
  <si>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</si>
  <si>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</si>
  <si>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</si>
  <si>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</si>
  <si>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</si>
  <si>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</si>
  <si>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</si>
  <si>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</si>
  <si>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</si>
  <si>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</si>
  <si>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</si>
  <si>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</si>
  <si>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</si>
  <si>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</si>
  <si>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</si>
  <si>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</si>
  <si>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</si>
  <si>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</si>
  <si>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</si>
  <si>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</si>
  <si>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</si>
  <si>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</si>
  <si>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</si>
  <si>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</si>
  <si>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</si>
  <si>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</si>
  <si>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</si>
  <si>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</si>
  <si>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</si>
  <si>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</si>
  <si>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</si>
  <si>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</si>
  <si>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</si>
  <si>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</si>
  <si>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</si>
  <si>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</si>
  <si>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</si>
  <si>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</si>
  <si>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</si>
  <si>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</si>
  <si>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</si>
  <si>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</si>
  <si>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</si>
  <si>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</si>
  <si>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</si>
  <si>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</si>
  <si>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</si>
  <si>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</si>
  <si>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</si>
  <si>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</si>
  <si>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</si>
  <si>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</si>
  <si>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</si>
  <si>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</si>
  <si>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</si>
  <si>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</si>
  <si>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</si>
  <si>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</si>
  <si>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</si>
  <si>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</si>
  <si>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</si>
  <si>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</si>
  <si>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</si>
  <si>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</si>
  <si>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</si>
  <si>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</si>
  <si>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</si>
  <si>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</si>
  <si>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</si>
  <si>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</si>
  <si>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</si>
  <si>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</si>
  <si>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</si>
  <si>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</si>
  <si>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</si>
  <si>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</si>
  <si>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</si>
  <si>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</si>
  <si>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</si>
  <si>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</si>
  <si>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</si>
  <si>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</si>
  <si>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</si>
  <si>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</si>
  <si>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</si>
  <si>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</si>
  <si>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</si>
  <si>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</si>
  <si>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</si>
  <si>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</si>
  <si>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</si>
  <si>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</si>
  <si>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</si>
  <si>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</si>
  <si>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</si>
  <si>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</si>
  <si>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</si>
  <si>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</si>
  <si>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</si>
  <si>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</si>
  <si>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</si>
  <si>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</si>
  <si>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</si>
  <si>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</si>
  <si>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</si>
  <si>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</si>
  <si>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</si>
  <si>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</si>
  <si>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</si>
  <si>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</si>
  <si>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</si>
  <si>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</si>
  <si>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</si>
  <si>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</si>
  <si>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</si>
  <si>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</si>
  <si>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</si>
  <si>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</si>
  <si>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</si>
  <si>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</si>
  <si>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</si>
  <si>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</si>
  <si>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</si>
  <si>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</si>
  <si>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</si>
  <si>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</si>
  <si>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</si>
  <si>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</si>
  <si>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</si>
  <si>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</si>
  <si>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</si>
  <si>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</si>
  <si>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</si>
  <si>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</si>
  <si>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</si>
  <si>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</si>
  <si>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</si>
  <si>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</si>
  <si>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</si>
  <si>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</si>
  <si>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</si>
  <si>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</si>
  <si>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</si>
  <si>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</si>
  <si>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</si>
  <si>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</si>
  <si>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</si>
  <si>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</si>
  <si>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</si>
  <si>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</si>
  <si>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</si>
  <si>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</si>
  <si>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</si>
  <si>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</si>
  <si>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</si>
  <si>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</si>
  <si>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</si>
  <si>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</si>
  <si>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</si>
  <si>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</si>
  <si>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</si>
  <si>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</si>
  <si>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</si>
  <si>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</si>
  <si>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</si>
  <si>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</si>
  <si>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</si>
  <si>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</si>
  <si>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</si>
  <si>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</si>
  <si>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</si>
  <si>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</si>
  <si>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</si>
  <si>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</si>
  <si>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</si>
  <si>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</si>
  <si>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</si>
  <si>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</si>
  <si>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</si>
  <si>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</si>
  <si>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</si>
  <si>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</si>
  <si>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</si>
  <si>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</si>
  <si>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</si>
  <si>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</si>
  <si>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</si>
  <si>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</si>
  <si>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</si>
  <si>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</si>
  <si>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</si>
  <si>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</si>
  <si>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</si>
  <si>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</si>
  <si>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</si>
  <si>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</si>
  <si>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</si>
  <si>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</si>
  <si>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</si>
  <si>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</si>
  <si>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</si>
  <si>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</si>
  <si>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</si>
  <si>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</si>
  <si>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</si>
  <si>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</si>
  <si>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</si>
  <si>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</si>
  <si>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</si>
  <si>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</si>
  <si>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</si>
  <si>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</si>
  <si>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</si>
  <si>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</si>
  <si>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</si>
  <si>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</si>
  <si>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</si>
  <si>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</si>
  <si>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</si>
  <si>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</si>
  <si>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</si>
  <si>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</si>
  <si>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</si>
  <si>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</si>
  <si>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</si>
  <si>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</si>
  <si>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</si>
  <si>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</si>
  <si>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</si>
  <si>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</si>
  <si>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</si>
  <si>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</si>
  <si>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</si>
  <si>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</si>
  <si>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</si>
  <si>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</si>
  <si>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</si>
  <si>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</si>
  <si>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</si>
  <si>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</si>
  <si>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</si>
  <si>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</si>
  <si>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</si>
  <si>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</si>
  <si>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</si>
  <si>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</si>
  <si>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</si>
  <si>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</si>
  <si>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</si>
  <si>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</si>
  <si>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</si>
  <si>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</si>
  <si>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</si>
  <si>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</si>
  <si>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</si>
  <si>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</si>
  <si>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</si>
  <si>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</si>
  <si>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</si>
  <si>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</si>
  <si>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</si>
  <si>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</si>
  <si>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</si>
  <si>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</si>
  <si>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</si>
  <si>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</si>
  <si>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</si>
  <si>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</si>
  <si>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</si>
  <si>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</si>
  <si>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</si>
  <si>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</si>
  <si>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</si>
  <si>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</si>
  <si>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</si>
  <si>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</si>
  <si>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</si>
  <si>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</si>
  <si>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</si>
  <si>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</si>
  <si>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</si>
  <si>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</si>
  <si>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</si>
  <si>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</si>
  <si>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</si>
  <si>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</si>
  <si>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</si>
  <si>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</si>
  <si>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</si>
  <si>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</si>
  <si>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</si>
  <si>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</si>
  <si>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</si>
  <si>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</si>
  <si>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</si>
  <si>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</si>
  <si>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</si>
  <si>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</si>
  <si>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</si>
  <si>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</si>
  <si>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</si>
  <si>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</si>
  <si>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</si>
  <si>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</si>
  <si>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</si>
  <si>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</si>
  <si>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</si>
  <si>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</si>
  <si>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</si>
  <si>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</si>
  <si>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</si>
  <si>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</si>
  <si>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</si>
  <si>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</si>
  <si>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</si>
  <si>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</si>
  <si>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</si>
  <si>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</si>
  <si>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</si>
  <si>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</si>
  <si>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</si>
  <si>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</si>
  <si>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</si>
  <si>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</si>
  <si>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</si>
  <si>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</si>
  <si>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</si>
  <si>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</si>
  <si>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</si>
  <si>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</si>
  <si>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</si>
  <si>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</si>
  <si>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</si>
  <si>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</si>
  <si>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</si>
  <si>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</si>
  <si>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</si>
  <si>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</si>
  <si>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</si>
  <si>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</si>
  <si>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</si>
  <si>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</si>
  <si>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</si>
  <si>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</si>
  <si>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</si>
  <si>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</si>
  <si>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</si>
  <si>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</si>
  <si>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</si>
  <si>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</si>
  <si>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</si>
  <si>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</si>
  <si>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</si>
  <si>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</si>
  <si>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</si>
  <si>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</si>
  <si>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</si>
  <si>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</si>
  <si>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</si>
  <si>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</si>
  <si>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</si>
  <si>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</si>
  <si>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</si>
  <si>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</si>
  <si>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</si>
  <si>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</si>
  <si>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</si>
  <si>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</si>
  <si>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</si>
  <si>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</si>
  <si>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</si>
  <si>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</si>
  <si>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</si>
  <si>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</si>
  <si>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</si>
  <si>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</si>
  <si>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</si>
  <si>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</si>
  <si>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</si>
  <si>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</si>
  <si>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</si>
  <si>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</si>
  <si>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</si>
  <si>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</si>
  <si>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</si>
  <si>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</si>
  <si>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</si>
  <si>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</si>
  <si>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</si>
  <si>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</si>
  <si>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</si>
  <si>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</si>
  <si>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</si>
  <si>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</si>
  <si>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</si>
  <si>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</si>
  <si>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</si>
  <si>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</si>
  <si>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</si>
  <si>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</si>
  <si>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</si>
  <si>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</si>
  <si>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</si>
  <si>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</si>
  <si>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</si>
  <si>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</si>
  <si>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</si>
  <si>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</si>
  <si>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</si>
  <si>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</si>
  <si>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</si>
  <si>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</si>
  <si>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</si>
  <si>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</si>
  <si>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</si>
  <si>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</si>
  <si>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</si>
  <si>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</si>
  <si>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</si>
  <si>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</si>
  <si>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</si>
  <si>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</si>
  <si>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</si>
  <si>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</si>
  <si>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</si>
  <si>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</si>
  <si>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</si>
  <si>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</si>
  <si>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</si>
  <si>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</si>
  <si>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</si>
  <si>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</si>
  <si>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</si>
  <si>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</si>
  <si>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</si>
  <si>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</si>
  <si>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</si>
  <si>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</si>
  <si>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</si>
  <si>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</si>
  <si>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</si>
  <si>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</si>
  <si>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</si>
  <si>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</si>
  <si>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</si>
  <si>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</si>
  <si>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</si>
  <si>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</si>
  <si>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</si>
  <si>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</si>
  <si>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</si>
  <si>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</si>
  <si>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</si>
  <si>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</si>
  <si>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</si>
  <si>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</si>
  <si>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</si>
  <si>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</si>
  <si>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</si>
  <si>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</si>
  <si>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</si>
  <si>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</si>
  <si>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</si>
  <si>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</si>
  <si>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</si>
  <si>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</si>
  <si>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</si>
  <si>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</si>
  <si>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</si>
  <si>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</si>
  <si>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</si>
  <si>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</si>
  <si>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</si>
  <si>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</si>
  <si>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</si>
  <si>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</si>
  <si>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</si>
  <si>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</si>
  <si>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</si>
  <si>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</si>
  <si>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</si>
  <si>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</si>
  <si>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</si>
  <si>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</si>
  <si>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</si>
  <si>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</si>
  <si>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</si>
  <si>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</si>
  <si>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</si>
  <si>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</si>
  <si>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</si>
  <si>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</si>
  <si>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</si>
  <si>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</si>
  <si>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</si>
  <si>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</si>
  <si>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</si>
  <si>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</si>
  <si>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</si>
  <si>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</si>
  <si>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</si>
  <si>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</si>
  <si>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</si>
  <si>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</si>
  <si>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</si>
  <si>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</si>
  <si>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</si>
  <si>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</si>
  <si>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</si>
  <si>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</si>
  <si>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</si>
  <si>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</si>
  <si>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</si>
  <si>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</si>
  <si>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</si>
  <si>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</si>
  <si>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</si>
  <si>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</si>
  <si>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</si>
  <si>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</si>
  <si>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</si>
  <si>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</si>
  <si>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</si>
  <si>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</si>
  <si>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</si>
  <si>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</si>
  <si>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</si>
  <si>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</si>
  <si>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</si>
  <si>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</si>
  <si>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</si>
  <si>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</si>
  <si>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</si>
  <si>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</si>
  <si>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</si>
  <si>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</si>
  <si>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</si>
  <si>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</si>
  <si>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</si>
  <si>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</si>
  <si>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</si>
  <si>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</si>
  <si>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</si>
  <si>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</si>
  <si>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</si>
  <si>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</si>
  <si>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</si>
  <si>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</si>
  <si>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</si>
  <si>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</si>
  <si>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</si>
  <si>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</si>
  <si>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</si>
  <si>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</si>
  <si>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</si>
  <si>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</si>
  <si>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</si>
  <si>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</si>
  <si>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</si>
  <si>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</si>
  <si>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</si>
  <si>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</si>
  <si>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</si>
  <si>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</si>
  <si>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</si>
  <si>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</si>
  <si>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</si>
  <si>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</si>
  <si>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</si>
  <si>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</si>
  <si>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</si>
  <si>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</si>
  <si>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</si>
  <si>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</si>
  <si>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</si>
  <si>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</si>
  <si>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</si>
  <si>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</si>
  <si>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</si>
  <si>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</si>
  <si>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</si>
  <si>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</si>
  <si>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</si>
  <si>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</si>
  <si>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</si>
  <si>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</si>
  <si>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</si>
  <si>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</si>
  <si>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</si>
  <si>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</si>
  <si>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</si>
  <si>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</si>
  <si>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</si>
  <si>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</si>
  <si>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</si>
  <si>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</si>
  <si>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</si>
  <si>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</si>
  <si>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</si>
  <si>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</si>
  <si>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</si>
  <si>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</si>
  <si>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</si>
  <si>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</si>
  <si>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</si>
  <si>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</si>
  <si>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</si>
  <si>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</si>
  <si>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</si>
  <si>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</si>
  <si>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</si>
  <si>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</si>
  <si>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</si>
  <si>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</si>
  <si>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</si>
  <si>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</si>
  <si>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</si>
  <si>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</si>
  <si>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</si>
  <si>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</si>
  <si>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</si>
  <si>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</si>
  <si>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</si>
  <si>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</si>
  <si>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</si>
  <si>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</si>
  <si>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</si>
  <si>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</si>
  <si>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</si>
  <si>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</si>
  <si>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</si>
  <si>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</si>
  <si>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</si>
  <si>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</si>
  <si>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</si>
  <si>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</si>
  <si>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</si>
  <si>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</si>
  <si>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</si>
  <si>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</si>
  <si>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</si>
  <si>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</si>
  <si>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</si>
  <si>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</si>
  <si>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</si>
  <si>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</si>
  <si>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</si>
  <si>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</si>
  <si>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</si>
  <si>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</si>
  <si>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</si>
  <si>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</si>
  <si>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</si>
  <si>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</si>
  <si>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</si>
  <si>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</si>
  <si>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</si>
  <si>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</si>
  <si>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</si>
  <si>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</si>
  <si>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</si>
  <si>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</si>
  <si>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</si>
  <si>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</si>
  <si>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</si>
  <si>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</si>
  <si>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</si>
  <si>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</si>
  <si>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</si>
  <si>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</si>
  <si>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</si>
  <si>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</si>
  <si>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</si>
  <si>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</si>
  <si>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</si>
  <si>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</si>
  <si>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</si>
  <si>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</si>
  <si>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</si>
  <si>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</si>
  <si>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</si>
  <si>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</si>
  <si>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</si>
  <si>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</si>
  <si>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</si>
  <si>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</si>
  <si>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</si>
  <si>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</si>
  <si>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</si>
  <si>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</si>
  <si>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</si>
  <si>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</si>
  <si>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</si>
  <si>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</si>
  <si>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</si>
  <si>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</si>
  <si>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</si>
  <si>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</si>
  <si>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</si>
  <si>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</si>
  <si>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</si>
  <si>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</si>
  <si>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</si>
  <si>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</si>
  <si>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</si>
  <si>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</si>
  <si>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</si>
  <si>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</si>
  <si>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</si>
  <si>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</si>
  <si>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</si>
  <si>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</si>
  <si>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</si>
  <si>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</si>
  <si>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</si>
  <si>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</si>
  <si>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</si>
  <si>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</si>
  <si>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</si>
  <si>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</si>
  <si>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</si>
  <si>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</si>
  <si>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</si>
  <si>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</si>
  <si>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</si>
  <si>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</si>
  <si>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</si>
  <si>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</si>
  <si>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</si>
  <si>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</si>
  <si>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</si>
  <si>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</si>
  <si>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</si>
  <si>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</si>
  <si>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</si>
  <si>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</si>
  <si>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</si>
  <si>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</si>
  <si>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</si>
  <si>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</si>
  <si>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</si>
  <si>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</si>
  <si>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</si>
  <si>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</si>
  <si>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</si>
  <si>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</si>
  <si>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</si>
  <si>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</si>
  <si>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</si>
  <si>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</si>
  <si>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</si>
  <si>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</si>
  <si>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</si>
  <si>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</si>
  <si>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</si>
  <si>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</si>
  <si>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</si>
  <si>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</si>
  <si>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</si>
  <si>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</si>
  <si>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</si>
  <si>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</si>
  <si>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</si>
  <si>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</si>
  <si>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</si>
  <si>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</si>
  <si>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</si>
  <si>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</si>
  <si>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</si>
  <si>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</si>
  <si>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</si>
  <si>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</si>
  <si>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</si>
  <si>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</si>
  <si>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</si>
  <si>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</si>
  <si>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</si>
  <si>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</si>
  <si>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</si>
  <si>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</si>
  <si>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</si>
  <si>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</si>
  <si>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</si>
  <si>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</si>
  <si>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</si>
  <si>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</si>
  <si>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</si>
  <si>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</si>
  <si>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</si>
  <si>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</si>
  <si>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</si>
  <si>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</si>
  <si>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</si>
  <si>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</si>
  <si>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</si>
  <si>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</si>
  <si>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</si>
  <si>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</si>
  <si>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</si>
  <si>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</si>
  <si>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</si>
  <si>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</si>
  <si>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</si>
  <si>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</si>
  <si>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</si>
  <si>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</si>
  <si>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</si>
  <si>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</si>
  <si>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</si>
  <si>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</si>
  <si>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</si>
  <si>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</si>
  <si>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</si>
  <si>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</si>
  <si>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</si>
  <si>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</si>
  <si>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</si>
  <si>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</si>
  <si>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</si>
  <si>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</si>
  <si>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</si>
  <si>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</si>
  <si>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</si>
  <si>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</si>
  <si>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</si>
  <si>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</si>
  <si>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</si>
  <si>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</si>
  <si>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</si>
  <si>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</si>
  <si>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</si>
  <si>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</si>
  <si>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</si>
  <si>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</si>
  <si>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</si>
  <si>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</si>
  <si>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</si>
  <si>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</si>
  <si>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</si>
  <si>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</si>
  <si>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</si>
  <si>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</si>
  <si>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</si>
  <si>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</si>
  <si>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</si>
  <si>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</si>
  <si>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</si>
  <si>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</si>
  <si>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</si>
  <si>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</si>
  <si>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</si>
  <si>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</si>
  <si>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</si>
  <si>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</si>
  <si>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</si>
  <si>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</si>
  <si>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</si>
  <si>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</si>
  <si>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</si>
  <si>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</si>
  <si>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</si>
  <si>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</si>
  <si>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</si>
  <si>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</si>
  <si>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</si>
  <si>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</si>
  <si>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</si>
  <si>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</si>
  <si>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</si>
  <si>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</si>
  <si>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</si>
  <si>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</si>
  <si>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</si>
  <si>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</si>
  <si>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</si>
  <si>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</si>
  <si>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</si>
  <si>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</si>
  <si>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</si>
  <si>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</si>
  <si>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</si>
  <si>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</si>
  <si>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</si>
  <si>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</si>
  <si>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</si>
  <si>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</si>
  <si>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</si>
  <si>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</si>
  <si>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</si>
  <si>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</si>
  <si>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</si>
  <si>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</si>
  <si>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</si>
  <si>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</si>
  <si>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</si>
  <si>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</si>
  <si>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</si>
  <si>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</si>
  <si>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</si>
  <si>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</si>
  <si>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</si>
  <si>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</si>
  <si>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</si>
  <si>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</si>
  <si>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</si>
  <si>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</si>
  <si>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</si>
  <si>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</si>
  <si>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</si>
  <si>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</si>
  <si>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</si>
  <si>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</si>
  <si>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</si>
  <si>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</si>
  <si>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</si>
  <si>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</si>
  <si>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</si>
  <si>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</si>
  <si>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</si>
  <si>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</si>
  <si>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</si>
  <si>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</si>
  <si>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</si>
  <si>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</si>
  <si>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</si>
  <si>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</si>
  <si>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</si>
  <si>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</si>
  <si>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</si>
  <si>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</si>
  <si>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</si>
  <si>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</si>
  <si>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</si>
  <si>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</si>
  <si>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</si>
  <si>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</si>
  <si>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</si>
  <si>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</si>
  <si>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</si>
  <si>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</si>
  <si>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</si>
  <si>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</si>
  <si>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</si>
  <si>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</si>
  <si>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</si>
  <si>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</si>
  <si>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</si>
  <si>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</si>
  <si>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</si>
  <si>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</si>
  <si>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</si>
  <si>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</si>
  <si>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</si>
  <si>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</si>
  <si>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</si>
  <si>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</si>
  <si>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</si>
  <si>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</si>
  <si>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</si>
  <si>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</si>
  <si>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</si>
  <si>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</si>
  <si>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</si>
  <si>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</si>
  <si>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</si>
  <si>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</si>
  <si>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</si>
  <si>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</si>
  <si>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</si>
  <si>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</si>
  <si>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</si>
  <si>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</si>
  <si>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</si>
  <si>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</si>
  <si>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</si>
  <si>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</si>
  <si>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</si>
  <si>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</si>
  <si>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</si>
  <si>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</si>
  <si>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</si>
  <si>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</si>
  <si>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</si>
  <si>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</si>
  <si>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</si>
  <si>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</si>
  <si>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</si>
  <si>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</si>
  <si>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</si>
  <si>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</si>
  <si>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</si>
  <si>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</si>
  <si>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</si>
  <si>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</si>
  <si>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</si>
  <si>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</si>
  <si>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</si>
  <si>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</si>
  <si>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</si>
  <si>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</si>
  <si>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</si>
  <si>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</si>
  <si>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</si>
  <si>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</si>
  <si>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</si>
  <si>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</si>
  <si>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</si>
  <si>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</si>
  <si>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</si>
  <si>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</si>
  <si>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</si>
  <si>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</si>
  <si>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</si>
  <si>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</si>
  <si>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</si>
  <si>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</si>
  <si>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</si>
  <si>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</si>
  <si>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</si>
  <si>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</si>
  <si>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</si>
  <si>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</si>
  <si>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</si>
  <si>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</si>
  <si>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</si>
  <si>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</si>
  <si>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</si>
  <si>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</si>
  <si>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</si>
  <si>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</si>
  <si>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</si>
  <si>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</si>
  <si>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</si>
  <si>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</si>
  <si>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</si>
  <si>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</si>
  <si>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</si>
  <si>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</si>
  <si>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</si>
  <si>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</si>
  <si>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</si>
  <si>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</si>
  <si>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</si>
  <si>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</si>
  <si>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</si>
  <si>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</si>
  <si>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</si>
  <si>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</si>
  <si>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</si>
  <si>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</si>
  <si>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</si>
  <si>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</si>
  <si>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</si>
  <si>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</si>
  <si>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</si>
  <si>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</si>
  <si>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</si>
  <si>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</si>
  <si>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</si>
  <si>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</si>
  <si>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</si>
  <si>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</si>
  <si>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</si>
  <si>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</si>
  <si>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</si>
  <si>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</si>
  <si>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</si>
  <si>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</si>
  <si>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</si>
  <si>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</si>
  <si>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</si>
  <si>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</si>
  <si>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</si>
  <si>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</si>
  <si>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</si>
  <si>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</si>
  <si>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</si>
  <si>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</si>
  <si>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</si>
  <si>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</si>
  <si>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</si>
  <si>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</si>
  <si>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</si>
  <si>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</si>
  <si>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</si>
  <si>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</si>
  <si>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</si>
  <si>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</si>
  <si>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</si>
  <si>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</si>
  <si>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</si>
  <si>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</si>
  <si>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</si>
  <si>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</si>
  <si>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</si>
  <si>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</si>
  <si>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</si>
  <si>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</si>
  <si>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</si>
  <si>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</si>
  <si>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</si>
  <si>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</si>
  <si>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</si>
  <si>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</si>
  <si>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</si>
  <si>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</si>
  <si>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</si>
  <si>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</si>
  <si>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</si>
  <si>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</si>
  <si>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</si>
  <si>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</si>
  <si>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</si>
  <si>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</si>
  <si>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</si>
  <si>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</si>
  <si>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</si>
  <si>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</si>
  <si>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</si>
  <si>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</si>
  <si>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</si>
  <si>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</si>
  <si>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</si>
  <si>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</si>
  <si>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</si>
  <si>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</si>
  <si>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</si>
  <si>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</si>
  <si>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</si>
  <si>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</si>
  <si>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</si>
  <si>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</si>
  <si>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</si>
  <si>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</si>
  <si>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</si>
  <si>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</si>
  <si>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</si>
  <si>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</si>
  <si>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</si>
  <si>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</si>
  <si>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</si>
  <si>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</si>
  <si>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</si>
  <si>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</si>
  <si>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</si>
  <si>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</si>
  <si>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</si>
  <si>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</si>
  <si>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</si>
  <si>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</si>
  <si>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</si>
  <si>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</si>
  <si>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</si>
  <si>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</si>
  <si>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</si>
  <si>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</si>
  <si>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</si>
  <si>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</si>
  <si>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</si>
  <si>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</si>
  <si>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</si>
  <si>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</si>
  <si>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</si>
  <si>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</si>
  <si>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</si>
  <si>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</si>
  <si>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</si>
  <si>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</si>
  <si>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</si>
  <si>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</si>
  <si>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</si>
  <si>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</si>
  <si>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</si>
  <si>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</si>
  <si>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</si>
  <si>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</si>
  <si>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</si>
  <si>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</si>
  <si>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</si>
  <si>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</si>
  <si>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</si>
  <si>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</si>
  <si>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</si>
  <si>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</si>
  <si>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</si>
  <si>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</si>
  <si>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</si>
  <si>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</si>
  <si>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</si>
  <si>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</si>
  <si>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</si>
  <si>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</si>
  <si>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</si>
  <si>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</si>
  <si>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</si>
  <si>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</si>
  <si>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</si>
  <si>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</si>
  <si>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</si>
  <si>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</si>
  <si>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</si>
  <si>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</si>
  <si>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</si>
  <si>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</si>
  <si>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</si>
  <si>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</si>
  <si>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</si>
  <si>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</si>
  <si>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</si>
  <si>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</si>
  <si>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</si>
  <si>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</si>
  <si>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</si>
  <si>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</si>
  <si>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</si>
  <si>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</si>
  <si>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</si>
  <si>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</si>
  <si>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</si>
  <si>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</si>
  <si>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</si>
  <si>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</si>
  <si>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</si>
  <si>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</si>
  <si>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</si>
  <si>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</si>
  <si>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</si>
  <si>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</si>
  <si>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</si>
  <si>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</si>
  <si>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</si>
  <si>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</si>
  <si>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</si>
  <si>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</si>
  <si>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</si>
  <si>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</si>
  <si>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</si>
  <si>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</si>
  <si>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</si>
  <si>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</si>
  <si>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</si>
  <si>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</si>
  <si>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</si>
  <si>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</si>
  <si>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</si>
  <si>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</si>
  <si>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</si>
  <si>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</si>
  <si>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</si>
  <si>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</si>
  <si>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</si>
  <si>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</si>
  <si>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</si>
  <si>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</si>
  <si>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</si>
  <si>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</si>
  <si>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</si>
  <si>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</si>
  <si>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</si>
  <si>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</si>
  <si>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</si>
  <si>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</si>
  <si>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</si>
  <si>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</si>
  <si>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</si>
  <si>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</si>
  <si>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</si>
  <si>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</si>
  <si>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</si>
  <si>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</si>
  <si>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</si>
  <si>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</si>
  <si>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</si>
  <si>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</si>
  <si>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</si>
  <si>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</si>
  <si>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</si>
  <si>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</si>
  <si>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</si>
  <si>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</si>
  <si>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</si>
  <si>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</si>
  <si>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</si>
  <si>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</si>
  <si>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</si>
  <si>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</si>
  <si>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</si>
  <si>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</si>
  <si>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</si>
  <si>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</si>
  <si>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</si>
  <si>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</si>
  <si>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</si>
  <si>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</si>
  <si>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</si>
  <si>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</si>
  <si>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</si>
  <si>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</si>
  <si>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</si>
  <si>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</si>
  <si>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</si>
  <si>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</si>
  <si>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</si>
  <si>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</si>
  <si>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</si>
  <si>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</si>
  <si>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</si>
  <si>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</si>
  <si>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</si>
  <si>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</si>
  <si>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</si>
  <si>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</si>
  <si>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</si>
  <si>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</si>
  <si>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</si>
  <si>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</si>
  <si>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</si>
  <si>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</si>
  <si>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</si>
  <si>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</si>
  <si>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</si>
  <si>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</si>
  <si>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</si>
  <si>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</si>
  <si>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</si>
  <si>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</si>
  <si>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</si>
  <si>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</si>
  <si>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</si>
  <si>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</si>
  <si>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</si>
  <si>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</si>
  <si>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</si>
  <si>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</si>
  <si>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</si>
  <si>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</si>
  <si>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</si>
  <si>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</si>
  <si>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</si>
  <si>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</si>
  <si>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</si>
  <si>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</si>
  <si>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</si>
  <si>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</si>
  <si>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</si>
  <si>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</si>
  <si>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</si>
  <si>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</si>
  <si>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</si>
  <si>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</si>
  <si>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</si>
  <si>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</si>
  <si>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</si>
  <si>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</si>
  <si>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</si>
  <si>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</si>
  <si>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</si>
  <si>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</si>
  <si>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</si>
  <si>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</si>
  <si>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</si>
  <si>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</si>
  <si>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</si>
  <si>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</si>
  <si>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</si>
  <si>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</si>
  <si>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</si>
  <si>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</si>
  <si>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</si>
  <si>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</si>
  <si>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</si>
  <si>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</si>
  <si>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</si>
  <si>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</si>
  <si>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</si>
  <si>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</si>
  <si>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</si>
  <si>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</si>
  <si>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</si>
  <si>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</si>
  <si>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</si>
  <si>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</si>
  <si>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</si>
  <si>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</si>
  <si>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</si>
  <si>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</si>
  <si>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</si>
  <si>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</si>
  <si>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</si>
  <si>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</si>
  <si>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</si>
  <si>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</si>
  <si>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</si>
  <si>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</si>
  <si>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</si>
  <si>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</si>
  <si>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</si>
  <si>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</si>
  <si>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</si>
  <si>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</si>
  <si>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</si>
  <si>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</si>
  <si>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</si>
  <si>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</si>
  <si>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</si>
  <si>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</si>
  <si>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</si>
  <si>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</si>
  <si>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</si>
  <si>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</si>
  <si>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</si>
  <si>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</si>
  <si>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</si>
  <si>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</si>
  <si>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</si>
  <si>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</si>
  <si>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</si>
  <si>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</si>
  <si>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</si>
  <si>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</si>
  <si>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</si>
  <si>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</si>
  <si>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</si>
  <si>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</si>
  <si>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</si>
  <si>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</si>
  <si>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</si>
  <si>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</si>
  <si>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</si>
  <si>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</si>
  <si>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</si>
  <si>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</si>
  <si>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</si>
  <si>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</si>
  <si>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</si>
  <si>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</si>
  <si>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</si>
  <si>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</si>
  <si>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</si>
  <si>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</si>
  <si>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</si>
  <si>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</si>
  <si>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</si>
  <si>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</si>
  <si>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</si>
  <si>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</si>
  <si>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</si>
  <si>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</si>
  <si>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</si>
  <si>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</si>
  <si>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</si>
  <si>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</si>
  <si>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</si>
  <si>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</si>
  <si>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</si>
  <si>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</si>
  <si>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</si>
  <si>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</si>
  <si>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</si>
  <si>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</si>
  <si>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</si>
  <si>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</si>
  <si>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</si>
  <si>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</si>
  <si>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</si>
  <si>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</si>
  <si>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</si>
  <si>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</si>
  <si>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</si>
  <si>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</si>
  <si>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</si>
  <si>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</si>
  <si>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</si>
  <si>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</si>
  <si>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</si>
  <si>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</si>
  <si>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</si>
  <si>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</si>
  <si>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</si>
  <si>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</si>
  <si>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</si>
  <si>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</si>
  <si>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</si>
  <si>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</si>
  <si>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</si>
  <si>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</si>
  <si>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</si>
  <si>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</si>
  <si>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</si>
  <si>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</si>
  <si>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</si>
  <si>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</si>
  <si>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</si>
  <si>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</si>
  <si>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</si>
  <si>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</si>
  <si>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</si>
  <si>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</si>
  <si>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</si>
  <si>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</si>
  <si>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</si>
  <si>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</si>
  <si>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</si>
  <si>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</si>
  <si>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</si>
  <si>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</si>
  <si>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</si>
  <si>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</si>
  <si>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</si>
  <si>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</si>
  <si>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</si>
  <si>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</si>
  <si>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</si>
  <si>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</si>
  <si>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</si>
  <si>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</si>
  <si>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</si>
  <si>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</si>
  <si>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</si>
  <si>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</si>
  <si>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</si>
  <si>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</si>
  <si>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</si>
  <si>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</si>
  <si>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</si>
  <si>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</si>
  <si>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</si>
  <si>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</si>
  <si>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</si>
  <si>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</si>
  <si>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</si>
  <si>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</si>
  <si>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</si>
  <si>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</si>
  <si>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</si>
  <si>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</si>
  <si>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</si>
  <si>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</si>
  <si>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</si>
  <si>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</si>
  <si>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</si>
  <si>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</si>
  <si>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</si>
  <si>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</si>
  <si>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</si>
  <si>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</si>
  <si>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</si>
  <si>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</si>
  <si>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</si>
  <si>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</si>
  <si>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</si>
  <si>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</si>
  <si>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</si>
  <si>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</si>
  <si>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</si>
  <si>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</si>
  <si>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</si>
  <si>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</si>
  <si>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</si>
  <si>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</si>
  <si>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</si>
  <si>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</si>
  <si>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</si>
  <si>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</si>
  <si>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</si>
  <si>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</si>
  <si>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</si>
  <si>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</si>
  <si>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</si>
  <si>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</si>
  <si>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</si>
  <si>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</si>
  <si>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</si>
  <si>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</si>
  <si>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</si>
  <si>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</si>
  <si>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</si>
  <si>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</si>
  <si>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</si>
  <si>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</si>
  <si>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</si>
  <si>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</si>
  <si>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</si>
  <si>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</si>
  <si>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</si>
  <si>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</si>
  <si>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</si>
  <si>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</si>
  <si>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</si>
  <si>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</si>
  <si>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</si>
  <si>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</si>
  <si>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</si>
  <si>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</si>
  <si>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</si>
  <si>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</si>
  <si>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</si>
  <si>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</si>
  <si>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</si>
  <si>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</si>
  <si>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</si>
  <si>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</si>
  <si>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</si>
  <si>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</si>
  <si>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</si>
  <si>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</si>
  <si>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</si>
  <si>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</si>
  <si>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</si>
  <si>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</si>
  <si>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</si>
  <si>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</si>
  <si>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</si>
  <si>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</si>
  <si>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</si>
  <si>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</si>
  <si>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</si>
  <si>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</si>
  <si>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</si>
  <si>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</si>
  <si>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</si>
  <si>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</si>
  <si>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</si>
  <si>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</si>
  <si>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</si>
  <si>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</si>
  <si>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</si>
  <si>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</si>
  <si>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</si>
  <si>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</si>
  <si>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</si>
  <si>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</si>
  <si>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</si>
  <si>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</si>
  <si>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</si>
  <si>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</si>
  <si>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</si>
  <si>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</si>
  <si>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</si>
  <si>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</si>
  <si>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</si>
  <si>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</si>
  <si>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</si>
  <si>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</si>
  <si>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</si>
  <si>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</si>
  <si>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</si>
  <si>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</si>
  <si>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</si>
  <si>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</si>
  <si>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</si>
  <si>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</si>
  <si>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</si>
  <si>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</si>
  <si>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</si>
  <si>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</si>
  <si>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</si>
  <si>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</si>
  <si>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</si>
  <si>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</si>
  <si>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</si>
  <si>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</si>
  <si>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</si>
  <si>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</si>
  <si>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</si>
  <si>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</si>
  <si>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</si>
  <si>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</si>
  <si>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</si>
  <si>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</si>
  <si>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</si>
  <si>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</si>
  <si>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</si>
  <si>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</si>
  <si>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</si>
  <si>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</si>
  <si>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</si>
  <si>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</si>
  <si>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</si>
  <si>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</si>
  <si>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</si>
  <si>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</si>
  <si>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</si>
  <si>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</si>
  <si>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</si>
  <si>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</si>
  <si>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</si>
  <si>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</si>
  <si>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</si>
  <si>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</si>
  <si>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</si>
  <si>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</si>
  <si>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</si>
  <si>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</si>
  <si>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</si>
  <si>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</si>
  <si>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</si>
  <si>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</si>
  <si>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</si>
  <si>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</si>
  <si>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</si>
  <si>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</si>
  <si>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</si>
  <si>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</si>
  <si>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</si>
  <si>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</si>
  <si>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</si>
  <si>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</si>
  <si>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</si>
  <si>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</si>
  <si>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</si>
  <si>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</si>
  <si>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</si>
  <si>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</si>
  <si>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</si>
  <si>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</si>
  <si>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</si>
  <si>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</si>
  <si>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</si>
  <si>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</si>
  <si>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</si>
  <si>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</si>
  <si>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</si>
  <si>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</si>
  <si>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</si>
  <si>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</si>
  <si>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</si>
  <si>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</si>
  <si>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</si>
  <si>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</si>
  <si>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</si>
  <si>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</si>
  <si>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</si>
  <si>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</si>
  <si>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</si>
  <si>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</si>
  <si>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</si>
  <si>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</si>
  <si>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</si>
  <si>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</si>
  <si>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</si>
  <si>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</si>
  <si>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</si>
  <si>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</si>
  <si>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</si>
  <si>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</si>
  <si>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</si>
  <si>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</si>
  <si>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</si>
  <si>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</si>
  <si>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</si>
  <si>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</si>
  <si>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</si>
  <si>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</si>
  <si>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</si>
  <si>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</si>
  <si>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</si>
  <si>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</si>
  <si>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</si>
  <si>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</si>
  <si>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</si>
  <si>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</si>
  <si>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</si>
  <si>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</si>
  <si>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</si>
  <si>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</si>
  <si>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</si>
  <si>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</si>
  <si>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</si>
  <si>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</si>
  <si>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</si>
  <si>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</si>
  <si>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</si>
  <si>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</si>
  <si>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</si>
  <si>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</si>
  <si>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</si>
  <si>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</si>
  <si>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</si>
  <si>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</si>
  <si>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</si>
  <si>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</si>
  <si>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</si>
  <si>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</si>
  <si>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</si>
  <si>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</si>
  <si>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</si>
  <si>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</si>
  <si>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</si>
  <si>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</si>
  <si>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</si>
  <si>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</si>
  <si>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</si>
  <si>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</si>
  <si>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</si>
  <si>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</si>
  <si>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</si>
  <si>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</si>
  <si>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</si>
  <si>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</si>
  <si>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</si>
  <si>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</si>
  <si>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</si>
  <si>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</si>
  <si>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</si>
  <si>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</si>
  <si>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</si>
  <si>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</si>
  <si>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</si>
  <si>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</si>
  <si>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</si>
  <si>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</si>
  <si>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</si>
  <si>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</si>
  <si>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</si>
  <si>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</si>
  <si>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</si>
  <si>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</si>
  <si>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</si>
  <si>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</si>
  <si>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</si>
  <si>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</si>
  <si>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</si>
  <si>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</si>
  <si>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</si>
  <si>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</si>
  <si>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</si>
  <si>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</si>
  <si>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</si>
  <si>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</si>
  <si>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</si>
  <si>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</si>
  <si>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</si>
  <si>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</si>
  <si>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</si>
  <si>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</si>
  <si>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</si>
  <si>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</si>
  <si>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</si>
  <si>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</si>
  <si>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</si>
  <si>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</si>
  <si>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</si>
  <si>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</si>
  <si>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</si>
  <si>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</si>
  <si>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</si>
  <si>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</si>
  <si>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</si>
  <si>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</si>
  <si>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</si>
  <si>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</si>
  <si>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</si>
  <si>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</si>
  <si>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</si>
  <si>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</si>
  <si>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</si>
  <si>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</si>
  <si>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</si>
  <si>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</si>
  <si>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</si>
  <si>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</si>
  <si>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</si>
  <si>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</si>
  <si>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</si>
  <si>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</si>
  <si>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</si>
  <si>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</si>
  <si>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</si>
  <si>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</si>
  <si>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</si>
  <si>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</si>
  <si>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</si>
  <si>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</si>
  <si>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</si>
  <si>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</si>
  <si>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</si>
  <si>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</si>
  <si>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</si>
  <si>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</si>
  <si>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</si>
  <si>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</si>
  <si>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</si>
  <si>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</si>
  <si>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</si>
  <si>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</si>
  <si>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</si>
  <si>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</si>
  <si>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</si>
  <si>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</si>
  <si>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</si>
  <si>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</si>
  <si>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</si>
  <si>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</si>
  <si>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</si>
  <si>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</si>
  <si>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</si>
  <si>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</si>
  <si>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</si>
  <si>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</si>
  <si>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</si>
  <si>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</si>
  <si>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</si>
  <si>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</si>
  <si>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</si>
  <si>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</si>
  <si>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</si>
  <si>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</si>
  <si>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</si>
  <si>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</si>
  <si>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</si>
  <si>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</si>
  <si>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</si>
  <si>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</si>
  <si>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</si>
  <si>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</si>
  <si>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</si>
  <si>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</si>
  <si>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</si>
  <si>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</si>
  <si>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</si>
  <si>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</si>
  <si>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</si>
  <si>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</si>
  <si>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</si>
  <si>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</si>
  <si>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</si>
  <si>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</si>
  <si>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</si>
  <si>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</si>
  <si>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</si>
  <si>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</si>
  <si>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</si>
  <si>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</si>
  <si>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</si>
  <si>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</si>
  <si>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</si>
  <si>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</si>
  <si>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</si>
  <si>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</si>
  <si>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</si>
  <si>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</si>
  <si>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</si>
  <si>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</si>
  <si>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</si>
  <si>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</si>
  <si>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</si>
  <si>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</si>
  <si>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</si>
  <si>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</si>
  <si>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</si>
  <si>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</si>
  <si>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</si>
  <si>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</si>
  <si>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</si>
  <si>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</si>
  <si>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</si>
  <si>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</si>
  <si>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</si>
  <si>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</si>
  <si>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</si>
  <si>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</si>
  <si>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</si>
  <si>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</si>
  <si>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</si>
  <si>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</si>
  <si>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</si>
  <si>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</si>
  <si>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</si>
  <si>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</si>
  <si>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</si>
  <si>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</si>
  <si>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</si>
  <si>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</si>
  <si>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</si>
  <si>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</si>
  <si>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</si>
  <si>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</si>
  <si>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</si>
  <si>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</si>
  <si>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</si>
  <si>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</si>
  <si>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</si>
  <si>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</si>
  <si>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</si>
  <si>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</si>
  <si>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</si>
  <si>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</si>
  <si>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</si>
  <si>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</si>
  <si>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</si>
  <si>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</si>
  <si>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</si>
  <si>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</si>
  <si>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</si>
  <si>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</si>
  <si>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</si>
  <si>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</si>
  <si>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</si>
  <si>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</si>
  <si>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</si>
  <si>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</si>
  <si>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</si>
  <si>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</si>
  <si>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</si>
  <si>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</si>
  <si>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</si>
  <si>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</si>
  <si>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</si>
  <si>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</si>
  <si>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</si>
  <si>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</si>
  <si>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</si>
  <si>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</si>
  <si>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</si>
  <si>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</si>
  <si>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</si>
  <si>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</si>
  <si>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</si>
  <si>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</si>
  <si>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</si>
  <si>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</si>
  <si>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</si>
  <si>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</si>
  <si>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</si>
  <si>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</si>
  <si>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</si>
  <si>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</si>
  <si>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</si>
  <si>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</si>
  <si>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</si>
  <si>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</si>
  <si>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</si>
  <si>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</si>
  <si>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</si>
  <si>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</si>
  <si>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</si>
  <si>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</si>
  <si>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</si>
  <si>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</si>
  <si>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</si>
  <si>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</si>
  <si>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</si>
  <si>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</si>
  <si>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</si>
  <si>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</si>
  <si>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</si>
  <si>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</si>
  <si>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</si>
  <si>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</si>
  <si>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</si>
  <si>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</si>
  <si>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</si>
  <si>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</si>
  <si>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</si>
  <si>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</si>
  <si>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</si>
  <si>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</si>
  <si>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</si>
  <si>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</si>
  <si>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</si>
  <si>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</si>
  <si>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</si>
  <si>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</si>
  <si>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</si>
  <si>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</si>
  <si>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</si>
  <si>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</si>
  <si>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</si>
  <si>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</si>
  <si>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</si>
  <si>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</si>
  <si>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</si>
  <si>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</si>
  <si>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</si>
  <si>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</si>
  <si>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</si>
  <si>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</si>
  <si>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</si>
  <si>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</si>
  <si>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</si>
  <si>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</si>
  <si>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</si>
  <si>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</si>
  <si>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</si>
  <si>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</si>
  <si>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</si>
  <si>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</si>
  <si>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</si>
  <si>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</si>
  <si>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</si>
  <si>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</si>
  <si>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</si>
  <si>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</si>
  <si>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</si>
  <si>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</si>
  <si>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</si>
  <si>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</si>
  <si>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</si>
  <si>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</si>
  <si>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</si>
  <si>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</si>
  <si>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</si>
  <si>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</si>
  <si>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</si>
  <si>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</si>
  <si>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</si>
  <si>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</si>
  <si>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</si>
  <si>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</si>
  <si>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</si>
  <si>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</si>
  <si>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</si>
  <si>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</si>
  <si>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</si>
  <si>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</si>
  <si>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</si>
  <si>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</si>
  <si>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</si>
  <si>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</si>
  <si>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</si>
  <si>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</si>
  <si>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</si>
  <si>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</si>
  <si>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</si>
  <si>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</si>
  <si>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</si>
  <si>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</si>
  <si>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</si>
  <si>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</si>
  <si>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</si>
  <si>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</si>
  <si>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</si>
  <si>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</si>
  <si>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</si>
  <si>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</si>
  <si>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</si>
  <si>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</si>
  <si>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</si>
  <si>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</si>
  <si>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</si>
  <si>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</si>
  <si>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</si>
  <si>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</si>
  <si>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</si>
  <si>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</si>
  <si>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</si>
  <si>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</si>
  <si>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</si>
  <si>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</si>
  <si>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</si>
  <si>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</si>
  <si>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</si>
  <si>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</si>
  <si>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</si>
  <si>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</si>
  <si>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</si>
  <si>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</si>
  <si>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</si>
  <si>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</si>
  <si>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</si>
  <si>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</si>
  <si>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</si>
  <si>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</si>
  <si>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</si>
  <si>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</si>
  <si>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</si>
  <si>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</si>
  <si>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</si>
  <si>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</si>
  <si>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</si>
  <si>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</si>
  <si>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</si>
  <si>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</si>
  <si>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</si>
  <si>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</si>
  <si>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</si>
  <si>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</si>
  <si>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</si>
  <si>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</si>
  <si>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</si>
  <si>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</si>
  <si>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</si>
  <si>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</si>
  <si>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</si>
  <si>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</si>
  <si>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</si>
  <si>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</si>
  <si>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</si>
  <si>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</si>
  <si>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</si>
  <si>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</si>
  <si>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</si>
  <si>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</si>
  <si>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</si>
  <si>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</si>
  <si>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</si>
  <si>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</si>
  <si>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</si>
  <si>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</si>
  <si>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</si>
  <si>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</si>
  <si>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</si>
  <si>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</si>
  <si>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</si>
  <si>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</si>
  <si>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</si>
  <si>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</si>
  <si>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</si>
  <si>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</si>
  <si>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</si>
  <si>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</si>
  <si>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</si>
  <si>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</si>
  <si>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</si>
  <si>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</si>
  <si>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</si>
  <si>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</si>
  <si>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</si>
  <si>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</si>
  <si>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</si>
  <si>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</si>
  <si>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</si>
  <si>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</si>
  <si>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</si>
  <si>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</si>
  <si>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</si>
  <si>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</si>
  <si>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</si>
  <si>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</si>
  <si>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</si>
  <si>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</si>
  <si>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</si>
  <si>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</si>
  <si>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</si>
  <si>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</si>
  <si>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</si>
  <si>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</si>
  <si>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</si>
  <si>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</si>
  <si>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</si>
  <si>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</si>
  <si>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</si>
  <si>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</si>
  <si>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</si>
  <si>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</si>
  <si>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</si>
  <si>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</si>
  <si>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</si>
  <si>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</si>
  <si>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</si>
  <si>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</si>
  <si>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</si>
  <si>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</si>
  <si>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</si>
  <si>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</si>
  <si>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</si>
  <si>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</si>
  <si>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</si>
  <si>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</si>
  <si>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</si>
  <si>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</si>
  <si>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</si>
  <si>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</si>
  <si>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</si>
  <si>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</si>
  <si>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</si>
  <si>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</si>
  <si>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</si>
  <si>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</si>
  <si>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</si>
  <si>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</si>
  <si>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</si>
  <si>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</si>
  <si>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</si>
  <si>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</si>
  <si>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</si>
  <si>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</si>
  <si>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</si>
  <si>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</si>
  <si>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</si>
  <si>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</si>
  <si>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</si>
  <si>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</si>
  <si>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</si>
  <si>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</si>
  <si>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</si>
  <si>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</si>
  <si>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</si>
  <si>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</si>
  <si>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</si>
  <si>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</si>
  <si>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</si>
  <si>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</si>
  <si>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</si>
  <si>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</si>
  <si>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</si>
  <si>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</si>
  <si>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</si>
  <si>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</si>
  <si>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</si>
  <si>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</si>
  <si>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</si>
  <si>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</si>
  <si>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</si>
  <si>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</si>
  <si>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</si>
  <si>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</si>
  <si>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</si>
  <si>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</si>
  <si>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</si>
  <si>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</si>
  <si>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</si>
  <si>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</si>
  <si>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</si>
  <si>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</si>
  <si>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</si>
  <si>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</si>
  <si>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</si>
  <si>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</si>
  <si>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</si>
  <si>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</si>
  <si>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</si>
  <si>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</si>
  <si>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</si>
  <si>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</si>
  <si>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</si>
  <si>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</si>
  <si>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</si>
  <si>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</si>
  <si>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</si>
  <si>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</si>
  <si>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</si>
  <si>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</si>
  <si>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</si>
  <si>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</si>
  <si>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</si>
  <si>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</si>
  <si>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</si>
  <si>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</si>
  <si>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</si>
  <si>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</si>
  <si>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</si>
  <si>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</si>
  <si>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</si>
  <si>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</si>
  <si>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</si>
  <si>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</si>
  <si>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</si>
  <si>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</si>
  <si>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</si>
  <si>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</si>
  <si>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</si>
  <si>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</si>
  <si>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</si>
  <si>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</si>
  <si>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</si>
  <si>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</si>
  <si>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</si>
  <si>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</si>
  <si>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</si>
  <si>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</si>
  <si>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</si>
  <si>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</si>
  <si>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</si>
  <si>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</si>
  <si>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</si>
  <si>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</si>
  <si>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</si>
  <si>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</si>
  <si>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</si>
  <si>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</si>
  <si>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</si>
  <si>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</si>
  <si>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</si>
  <si>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</si>
  <si>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</si>
  <si>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</si>
  <si>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</si>
  <si>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</si>
  <si>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</si>
  <si>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</si>
  <si>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</si>
  <si>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</si>
  <si>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</si>
  <si>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</si>
  <si>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</si>
  <si>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</si>
  <si>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</si>
  <si>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</si>
  <si>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</si>
  <si>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</si>
  <si>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</si>
  <si>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</si>
  <si>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</si>
  <si>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</si>
  <si>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</si>
  <si>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</si>
  <si>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</si>
  <si>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</si>
  <si>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</si>
  <si>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</si>
  <si>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</si>
  <si>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</si>
  <si>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</si>
  <si>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</si>
  <si>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</si>
  <si>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</si>
  <si>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</si>
  <si>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</si>
  <si>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</si>
  <si>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</si>
  <si>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</si>
  <si>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</si>
  <si>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</si>
  <si>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</si>
  <si>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</si>
  <si>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</si>
  <si>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</si>
  <si>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</si>
  <si>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</si>
  <si>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</si>
  <si>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</si>
  <si>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</si>
  <si>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</si>
  <si>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</si>
  <si>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</si>
  <si>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</si>
  <si>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</si>
  <si>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</si>
  <si>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</si>
  <si>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</si>
  <si>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</si>
  <si>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</si>
  <si>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</si>
  <si>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</si>
  <si>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</si>
  <si>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</si>
  <si>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</si>
  <si>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</si>
  <si>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</si>
  <si>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</si>
  <si>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</si>
  <si>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</si>
  <si>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</si>
  <si>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</si>
  <si>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</si>
  <si>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</si>
  <si>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</si>
  <si>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</si>
  <si>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</si>
  <si>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</si>
  <si>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</si>
  <si>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</si>
  <si>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</si>
  <si>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</si>
  <si>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</si>
  <si>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</si>
  <si>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</si>
  <si>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</si>
  <si>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</si>
  <si>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</si>
  <si>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</si>
  <si>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</si>
  <si>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</si>
  <si>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</si>
  <si>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</si>
  <si>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</si>
  <si>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</si>
  <si>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</si>
  <si>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</si>
  <si>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</si>
  <si>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</si>
  <si>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</si>
  <si>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</si>
  <si>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</si>
  <si>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</si>
  <si>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</si>
  <si>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</si>
  <si>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</si>
  <si>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</si>
  <si>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</si>
  <si>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</si>
  <si>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</si>
  <si>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</si>
  <si>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</si>
  <si>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</si>
  <si>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</si>
  <si>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</si>
  <si>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</si>
  <si>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</si>
  <si>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</si>
  <si>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</si>
  <si>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</si>
  <si>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</si>
  <si>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</si>
  <si>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</si>
  <si>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</si>
  <si>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</si>
  <si>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</si>
  <si>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</si>
  <si>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</si>
  <si>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</si>
  <si>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</si>
  <si>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</si>
  <si>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</si>
  <si>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</si>
  <si>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</si>
  <si>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</si>
  <si>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</si>
  <si>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</si>
  <si>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</si>
  <si>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</si>
  <si>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</si>
  <si>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</si>
  <si>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</si>
  <si>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</si>
  <si>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</si>
  <si>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</si>
  <si>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</si>
  <si>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</si>
  <si>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</si>
  <si>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</si>
  <si>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</si>
  <si>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</si>
  <si>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</si>
  <si>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</si>
  <si>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</si>
  <si>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</si>
  <si>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</si>
  <si>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</si>
  <si>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</si>
  <si>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</si>
  <si>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</si>
  <si>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</si>
  <si>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</si>
  <si>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</si>
  <si>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</si>
  <si>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</si>
  <si>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</si>
  <si>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</si>
  <si>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</si>
  <si>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</si>
  <si>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</si>
  <si>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</si>
  <si>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</si>
  <si>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</si>
  <si>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</si>
  <si>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</si>
  <si>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</si>
  <si>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</si>
  <si>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</si>
  <si>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</si>
  <si>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</si>
  <si>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</si>
  <si>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</si>
  <si>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</si>
  <si>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</si>
  <si>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</si>
  <si>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</si>
  <si>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</si>
  <si>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</si>
  <si>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</si>
  <si>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</si>
  <si>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</si>
  <si>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</si>
  <si>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</si>
  <si>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</si>
  <si>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</si>
  <si>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</si>
  <si>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</si>
  <si>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</si>
  <si>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</si>
  <si>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</si>
  <si>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</si>
  <si>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</si>
  <si>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</si>
  <si>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</si>
  <si>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</si>
  <si>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</si>
  <si>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</si>
  <si>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</si>
  <si>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</si>
  <si>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</si>
  <si>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</si>
  <si>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</si>
  <si>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</si>
  <si>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</si>
  <si>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</si>
  <si>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</si>
  <si>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</si>
  <si>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</si>
  <si>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</si>
  <si>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</si>
  <si>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</si>
  <si>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</si>
  <si>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</si>
  <si>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</si>
  <si>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</si>
  <si>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</si>
  <si>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</si>
  <si>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</si>
  <si>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</si>
  <si>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</si>
  <si>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</si>
  <si>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</si>
  <si>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</si>
  <si>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</si>
  <si>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</si>
  <si>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</si>
  <si>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</si>
  <si>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</si>
  <si>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</si>
  <si>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</si>
  <si>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</si>
  <si>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</si>
  <si>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</si>
  <si>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</si>
  <si>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</si>
  <si>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</si>
  <si>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</si>
  <si>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</si>
  <si>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</si>
  <si>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</si>
  <si>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</si>
  <si>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</si>
  <si>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</si>
  <si>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</si>
  <si>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</si>
  <si>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</si>
  <si>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</si>
  <si>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</si>
  <si>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</si>
  <si>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</si>
  <si>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</si>
  <si>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</si>
  <si>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</si>
  <si>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</si>
  <si>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</si>
  <si>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</si>
  <si>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</si>
  <si>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</si>
  <si>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</si>
  <si>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</si>
  <si>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</si>
  <si>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</si>
  <si>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</si>
  <si>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</si>
  <si>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</si>
  <si>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</si>
  <si>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</si>
  <si>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</si>
  <si>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</si>
  <si>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</si>
  <si>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</si>
  <si>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</si>
  <si>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</si>
  <si>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</si>
  <si>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</si>
  <si>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</si>
  <si>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</si>
  <si>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</si>
  <si>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</si>
  <si>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</si>
  <si>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</si>
  <si>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</si>
  <si>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</si>
  <si>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</si>
  <si>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</si>
  <si>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</si>
  <si>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</si>
  <si>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</si>
  <si>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</si>
  <si>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</si>
  <si>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</si>
  <si>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</si>
  <si>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</si>
  <si>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</si>
  <si>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</si>
  <si>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</si>
  <si>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</si>
  <si>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</si>
  <si>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</si>
  <si>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</si>
  <si>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</si>
  <si>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</si>
  <si>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</si>
  <si>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</si>
  <si>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</si>
  <si>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</si>
  <si>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</si>
  <si>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</si>
  <si>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</si>
  <si>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</si>
  <si>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</si>
  <si>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</si>
  <si>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</si>
  <si>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</si>
  <si>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</si>
  <si>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</si>
  <si>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</si>
  <si>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</si>
  <si>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</si>
  <si>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</si>
  <si>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</si>
  <si>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</si>
  <si>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</si>
  <si>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</si>
  <si>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</si>
  <si>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</si>
  <si>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</si>
  <si>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</si>
  <si>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</si>
  <si>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</si>
  <si>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</si>
  <si>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</si>
  <si>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</si>
  <si>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</si>
  <si>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</si>
  <si>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</si>
  <si>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</si>
  <si>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</si>
  <si>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</si>
  <si>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</si>
  <si>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</si>
  <si>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</si>
  <si>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</si>
  <si>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</si>
  <si>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</si>
  <si>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</si>
  <si>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</si>
  <si>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</si>
  <si>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</si>
  <si>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</si>
  <si>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</si>
  <si>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</si>
  <si>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</si>
  <si>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</si>
  <si>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</si>
  <si>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</si>
  <si>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</si>
  <si>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</si>
  <si>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</si>
  <si>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</si>
  <si>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</si>
  <si>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</si>
  <si>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</si>
  <si>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</si>
  <si>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</si>
  <si>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</si>
  <si>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</si>
  <si>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</si>
  <si>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</si>
  <si>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</si>
  <si>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</si>
  <si>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</si>
  <si>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</si>
  <si>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</si>
  <si>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</si>
  <si>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</si>
  <si>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</si>
  <si>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</si>
  <si>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</si>
  <si>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</si>
  <si>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</si>
  <si>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</si>
  <si>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</si>
  <si>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</si>
  <si>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</si>
  <si>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</si>
  <si>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</si>
  <si>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</si>
  <si>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</si>
  <si>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</si>
  <si>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</si>
  <si>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</si>
  <si>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</si>
  <si>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</si>
  <si>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</si>
  <si>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</si>
  <si>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</si>
  <si>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</si>
  <si>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</si>
  <si>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</si>
  <si>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</si>
  <si>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</si>
  <si>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</si>
  <si>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</si>
  <si>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</si>
  <si>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</si>
  <si>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</si>
  <si>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</si>
  <si>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</si>
  <si>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</si>
  <si>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</si>
  <si>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</si>
  <si>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</si>
  <si>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</si>
  <si>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</si>
  <si>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</si>
  <si>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</si>
  <si>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</si>
  <si>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</si>
  <si>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</si>
  <si>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</si>
  <si>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</si>
  <si>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</si>
  <si>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</si>
  <si>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</si>
  <si>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</si>
  <si>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</si>
  <si>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</si>
  <si>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</si>
  <si>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</si>
  <si>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</si>
  <si>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</si>
  <si>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</si>
  <si>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</si>
  <si>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</si>
  <si>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</si>
  <si>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</si>
  <si>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</si>
  <si>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</si>
  <si>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</si>
  <si>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</si>
  <si>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</si>
  <si>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</si>
  <si>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</si>
  <si>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</si>
  <si>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</si>
  <si>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</si>
  <si>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</si>
  <si>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</si>
  <si>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</si>
  <si>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</si>
  <si>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</si>
  <si>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</si>
  <si>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</si>
  <si>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</si>
  <si>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</si>
  <si>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</si>
  <si>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</si>
  <si>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</si>
  <si>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</si>
  <si>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</si>
  <si>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</si>
  <si>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</si>
  <si>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</si>
  <si>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</si>
  <si>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</si>
  <si>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</si>
  <si>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</si>
  <si>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</si>
  <si>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</si>
  <si>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</si>
  <si>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</si>
  <si>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</si>
  <si>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</si>
  <si>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</si>
  <si>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</si>
  <si>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</si>
  <si>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</si>
  <si>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</si>
  <si>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</si>
  <si>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</si>
  <si>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</si>
  <si>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</si>
  <si>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</si>
  <si>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</si>
  <si>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</si>
  <si>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</si>
  <si>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</si>
  <si>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</si>
  <si>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</si>
  <si>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</si>
  <si>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</si>
  <si>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</si>
  <si>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</si>
  <si>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</si>
  <si>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</si>
  <si>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</si>
  <si>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</si>
  <si>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</si>
  <si>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</si>
  <si>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</si>
  <si>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</si>
  <si>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</si>
  <si>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</si>
  <si>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</si>
  <si>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</si>
  <si>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</si>
  <si>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</si>
  <si>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</si>
  <si>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</si>
  <si>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</si>
  <si>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</si>
  <si>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</si>
  <si>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</si>
  <si>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</si>
  <si>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</si>
  <si>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</si>
  <si>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</si>
  <si>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</si>
  <si>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</si>
  <si>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</si>
  <si>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</si>
  <si>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</si>
  <si>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</si>
  <si>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</si>
  <si>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</si>
  <si>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</si>
  <si>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</si>
  <si>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</si>
  <si>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</si>
  <si>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</si>
  <si>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</si>
  <si>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</si>
  <si>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</si>
  <si>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</si>
  <si>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</si>
  <si>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</si>
  <si>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</si>
  <si>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</si>
  <si>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</si>
  <si>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</si>
  <si>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</si>
  <si>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</si>
  <si>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</si>
  <si>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</si>
  <si>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</si>
  <si>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</si>
  <si>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</si>
  <si>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</si>
  <si>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</si>
  <si>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</si>
  <si>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</si>
  <si>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</si>
  <si>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</si>
  <si>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</si>
  <si>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</si>
  <si>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</si>
  <si>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</si>
  <si>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</si>
  <si>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</si>
  <si>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</si>
  <si>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</si>
  <si>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</si>
  <si>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</si>
  <si>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</si>
  <si>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</si>
  <si>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</si>
  <si>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</si>
  <si>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</si>
  <si>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</si>
  <si>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</si>
  <si>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</si>
  <si>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</si>
  <si>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</si>
  <si>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</si>
  <si>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</si>
  <si>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</si>
  <si>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</si>
  <si>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</si>
  <si>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</si>
  <si>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</si>
  <si>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</si>
  <si>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</si>
  <si>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</si>
  <si>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</si>
  <si>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</si>
  <si>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</si>
  <si>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</si>
  <si>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</si>
  <si>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</si>
  <si>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</si>
  <si>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</si>
  <si>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</si>
  <si>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</si>
  <si>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</si>
  <si>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</si>
  <si>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</si>
  <si>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</si>
  <si>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</si>
  <si>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</si>
  <si>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</si>
  <si>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</si>
  <si>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</si>
  <si>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</si>
  <si>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</si>
  <si>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</si>
  <si>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</si>
  <si>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</si>
  <si>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</si>
  <si>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</si>
  <si>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</si>
  <si>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</si>
  <si>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</si>
  <si>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</si>
  <si>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</si>
  <si>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</si>
  <si>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</si>
  <si>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</si>
  <si>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</si>
  <si>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</si>
  <si>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</si>
  <si>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</si>
  <si>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</si>
  <si>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</si>
  <si>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</si>
  <si>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</si>
  <si>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</si>
  <si>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</si>
  <si>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</si>
  <si>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</si>
  <si>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</si>
  <si>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</si>
  <si>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</si>
  <si>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</si>
  <si>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</si>
  <si>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</si>
  <si>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</si>
  <si>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</si>
  <si>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</si>
  <si>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</si>
  <si>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</si>
  <si>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</si>
  <si>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</si>
  <si>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</si>
  <si>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</si>
  <si>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</si>
  <si>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</si>
  <si>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</si>
  <si>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</si>
  <si>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</si>
  <si>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</si>
  <si>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</si>
  <si>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</si>
  <si>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</si>
  <si>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</si>
  <si>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</si>
  <si>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</si>
  <si>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</si>
  <si>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</si>
  <si>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</si>
  <si>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</si>
  <si>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</si>
  <si>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</si>
  <si>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</si>
  <si>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</si>
  <si>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</si>
  <si>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</si>
  <si>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</si>
  <si>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</si>
  <si>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</si>
  <si>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</si>
  <si>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</si>
  <si>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</si>
  <si>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</si>
  <si>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</si>
  <si>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</si>
  <si>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</si>
  <si>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</si>
  <si>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</si>
  <si>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</si>
  <si>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</si>
  <si>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</si>
  <si>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</si>
  <si>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</si>
  <si>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</si>
  <si>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</si>
  <si>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</si>
  <si>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</si>
  <si>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</si>
  <si>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</si>
  <si>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</si>
  <si>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</si>
  <si>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</si>
  <si>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</si>
  <si>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</si>
  <si>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</si>
  <si>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</si>
  <si>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</si>
  <si>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</si>
  <si>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</si>
  <si>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</si>
  <si>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</si>
  <si>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</si>
  <si>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</si>
  <si>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</si>
  <si>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</si>
  <si>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</si>
  <si>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</si>
  <si>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</si>
  <si>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</si>
  <si>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</si>
  <si>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</si>
  <si>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</si>
  <si>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</si>
  <si>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</si>
  <si>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</si>
  <si>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</si>
  <si>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</si>
  <si>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</si>
  <si>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</si>
  <si>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</si>
  <si>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</si>
  <si>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</si>
  <si>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</si>
  <si>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</si>
  <si>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</si>
  <si>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</si>
  <si>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</si>
  <si>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</si>
  <si>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</si>
  <si>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</si>
  <si>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</si>
  <si>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</si>
  <si>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</si>
  <si>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</si>
  <si>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</si>
  <si>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</si>
  <si>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</si>
  <si>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</si>
  <si>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</si>
  <si>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</si>
  <si>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</si>
  <si>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</si>
  <si>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</si>
  <si>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</si>
  <si>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</si>
  <si>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</si>
  <si>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</si>
  <si>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</si>
  <si>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</si>
  <si>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</si>
  <si>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</si>
  <si>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</si>
  <si>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</si>
  <si>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</si>
  <si>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</si>
  <si>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</si>
  <si>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</si>
  <si>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</si>
  <si>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</si>
  <si>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</si>
  <si>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</si>
  <si>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</si>
  <si>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</si>
  <si>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</si>
  <si>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</si>
  <si>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</si>
  <si>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</si>
  <si>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</si>
  <si>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</si>
  <si>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</si>
  <si>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</si>
  <si>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</si>
  <si>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</si>
  <si>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</si>
  <si>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</si>
  <si>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</si>
  <si>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</si>
  <si>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</si>
  <si>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</si>
  <si>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</si>
  <si>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</si>
  <si>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</si>
  <si>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</si>
  <si>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</si>
  <si>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</si>
  <si>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</si>
  <si>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</si>
  <si>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</si>
  <si>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</si>
  <si>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</si>
  <si>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</si>
  <si>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</si>
  <si>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</si>
  <si>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</si>
  <si>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</si>
  <si>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</si>
  <si>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</si>
  <si>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</si>
  <si>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</si>
  <si>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</si>
  <si>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</si>
  <si>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</si>
  <si>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</si>
  <si>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</si>
  <si>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</si>
  <si>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</si>
  <si>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</si>
  <si>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</si>
  <si>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</si>
  <si>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</si>
  <si>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</si>
  <si>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</si>
  <si>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</si>
  <si>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</si>
  <si>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</si>
  <si>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</si>
  <si>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</si>
  <si>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</si>
  <si>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</si>
  <si>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</si>
  <si>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</si>
  <si>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</si>
  <si>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</si>
  <si>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</si>
  <si>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</si>
  <si>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</si>
  <si>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</si>
  <si>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</si>
  <si>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</si>
  <si>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</si>
  <si>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</si>
  <si>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</si>
  <si>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</si>
  <si>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</si>
  <si>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</si>
  <si>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</si>
  <si>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</si>
  <si>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</si>
  <si>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</si>
  <si>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</si>
  <si>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</si>
  <si>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</si>
  <si>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</si>
  <si>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</si>
  <si>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</si>
  <si>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</si>
  <si>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</si>
  <si>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</si>
  <si>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</si>
  <si>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</si>
  <si>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</si>
  <si>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</si>
  <si>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</si>
  <si>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</si>
  <si>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</si>
  <si>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</si>
  <si>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</si>
  <si>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</si>
  <si>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</si>
  <si>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</si>
  <si>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</si>
  <si>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</si>
  <si>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</si>
  <si>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</si>
  <si>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</si>
  <si>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</si>
  <si>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</si>
  <si>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</si>
  <si>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</si>
  <si>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</si>
  <si>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</si>
  <si>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</si>
  <si>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</si>
  <si>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</si>
  <si>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</si>
  <si>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</si>
  <si>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</si>
  <si>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</si>
  <si>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</si>
  <si>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</si>
  <si>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</si>
  <si>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</si>
  <si>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</si>
  <si>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</si>
  <si>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</si>
  <si>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</si>
  <si>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</si>
  <si>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</si>
  <si>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</si>
  <si>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</si>
  <si>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</si>
  <si>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</si>
  <si>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</si>
  <si>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</si>
  <si>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</si>
  <si>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</si>
  <si>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</si>
  <si>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</si>
  <si>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</si>
  <si>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</si>
  <si>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</si>
  <si>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</si>
  <si>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</si>
  <si>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</si>
  <si>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</si>
  <si>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</si>
  <si>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</si>
  <si>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</si>
  <si>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</si>
  <si>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</si>
  <si>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</si>
  <si>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</si>
  <si>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</si>
  <si>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</si>
  <si>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</si>
  <si>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</si>
  <si>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</si>
  <si>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</si>
  <si>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</si>
  <si>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</si>
  <si>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</si>
  <si>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</si>
  <si>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</si>
  <si>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</si>
  <si>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</si>
  <si>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</si>
  <si>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</si>
  <si>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</si>
  <si>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</si>
  <si>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</si>
  <si>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</si>
  <si>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</si>
  <si>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</si>
  <si>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</si>
  <si>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</si>
  <si>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</si>
  <si>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</si>
  <si>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</si>
  <si>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</si>
  <si>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</si>
  <si>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</si>
  <si>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</si>
  <si>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</si>
  <si>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</si>
  <si>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</si>
  <si>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</si>
  <si>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</si>
  <si>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</si>
  <si>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</si>
  <si>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</si>
  <si>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</si>
  <si>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</si>
  <si>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</si>
  <si>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</si>
  <si>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</si>
  <si>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</si>
  <si>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</si>
  <si>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</si>
  <si>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</si>
  <si>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</si>
  <si>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</si>
  <si>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</si>
  <si>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</si>
  <si>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</si>
  <si>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</si>
  <si>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</si>
  <si>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</si>
  <si>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</si>
  <si>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</si>
  <si>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</si>
  <si>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</si>
  <si>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</si>
  <si>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</si>
  <si>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</si>
  <si>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</si>
  <si>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</si>
  <si>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</si>
  <si>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</si>
  <si>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</si>
  <si>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</si>
  <si>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</si>
  <si>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</si>
  <si>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</si>
  <si>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</si>
  <si>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</si>
  <si>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</si>
  <si>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</si>
  <si>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</si>
  <si>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</si>
  <si>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</si>
  <si>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</si>
  <si>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</si>
  <si>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</si>
  <si>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</si>
  <si>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</si>
  <si>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</si>
  <si>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</si>
  <si>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</si>
  <si>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</si>
  <si>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</si>
  <si>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</si>
  <si>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</si>
  <si>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</si>
  <si>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</si>
  <si>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</si>
  <si>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</si>
  <si>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</si>
  <si>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</si>
  <si>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</si>
  <si>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</si>
  <si>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</si>
  <si>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</si>
  <si>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</si>
  <si>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</si>
  <si>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</si>
  <si>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</si>
  <si>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</si>
  <si>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</si>
  <si>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</si>
  <si>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</si>
  <si>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</si>
  <si>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</si>
  <si>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</si>
  <si>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</si>
  <si>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</si>
  <si>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</si>
  <si>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</si>
  <si>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</si>
  <si>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</si>
  <si>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</si>
  <si>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</si>
  <si>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</si>
  <si>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</si>
  <si>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</si>
  <si>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</si>
  <si>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</si>
  <si>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</si>
  <si>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</si>
  <si>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</si>
  <si>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</si>
  <si>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</si>
  <si>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</si>
  <si>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</si>
  <si>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</si>
  <si>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</si>
  <si>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</si>
  <si>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</si>
  <si>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</si>
  <si>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</si>
  <si>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</si>
  <si>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</si>
  <si>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</si>
  <si>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</si>
  <si>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</si>
  <si>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</si>
  <si>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</si>
  <si>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</si>
  <si>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</si>
  <si>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</si>
  <si>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</si>
  <si>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</si>
  <si>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</si>
  <si>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</si>
  <si>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</si>
  <si>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</si>
  <si>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</si>
  <si>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</si>
  <si>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</si>
  <si>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</si>
  <si>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</si>
  <si>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</si>
  <si>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</si>
  <si>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</si>
  <si>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</si>
  <si>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</si>
  <si>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</si>
  <si>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</si>
  <si>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</si>
  <si>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</si>
  <si>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</si>
  <si>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</si>
  <si>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</si>
  <si>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</si>
  <si>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</si>
  <si>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</si>
  <si>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</si>
  <si>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</si>
  <si>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</si>
  <si>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</si>
  <si>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</si>
  <si>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</si>
  <si>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</si>
  <si>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</si>
  <si>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</si>
  <si>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</si>
  <si>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</si>
  <si>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</si>
  <si>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</si>
  <si>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</si>
  <si>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</si>
  <si>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</si>
  <si>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</si>
  <si>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</si>
  <si>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</si>
  <si>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</si>
  <si>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</si>
  <si>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</si>
  <si>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</si>
  <si>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</si>
  <si>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</si>
  <si>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</si>
  <si>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</si>
  <si>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</si>
  <si>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</si>
  <si>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</si>
  <si>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</si>
  <si>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</si>
  <si>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</si>
  <si>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</si>
  <si>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</si>
  <si>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</si>
  <si>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</si>
  <si>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</si>
  <si>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</si>
  <si>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</si>
  <si>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</si>
  <si>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</si>
  <si>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</si>
  <si>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</si>
  <si>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</si>
  <si>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</si>
  <si>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</si>
  <si>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</si>
  <si>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</si>
  <si>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</si>
  <si>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</si>
  <si>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</si>
  <si>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</si>
  <si>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</si>
  <si>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</si>
  <si>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</si>
  <si>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</si>
  <si>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</si>
  <si>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</si>
  <si>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</si>
  <si>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</si>
  <si>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</si>
  <si>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</si>
  <si>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</si>
  <si>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</si>
  <si>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</si>
  <si>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</si>
  <si>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</si>
  <si>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</si>
  <si>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</si>
  <si>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</si>
  <si>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</si>
  <si>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</si>
  <si>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</si>
  <si>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</si>
  <si>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</si>
  <si>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</si>
  <si>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</si>
  <si>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</si>
  <si>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</si>
  <si>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</si>
  <si>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</si>
  <si>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</si>
  <si>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</si>
  <si>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</si>
  <si>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</si>
  <si>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</si>
  <si>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</si>
  <si>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</si>
  <si>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</si>
  <si>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</si>
  <si>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</si>
  <si>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</si>
  <si>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</si>
  <si>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</si>
  <si>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</si>
  <si>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</si>
  <si>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</si>
  <si>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</si>
  <si>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</si>
  <si>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</si>
  <si>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</si>
  <si>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</si>
  <si>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</si>
  <si>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</si>
  <si>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</si>
  <si>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</si>
  <si>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</si>
  <si>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</si>
  <si>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</si>
  <si>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</si>
  <si>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</si>
  <si>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</si>
  <si>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</si>
  <si>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</si>
  <si>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</si>
  <si>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</si>
  <si>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</si>
  <si>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</si>
  <si>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</si>
  <si>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</si>
  <si>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</si>
  <si>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</si>
  <si>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</si>
  <si>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</si>
  <si>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</si>
  <si>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</si>
  <si>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</si>
  <si>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</si>
  <si>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</si>
  <si>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</si>
  <si>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</si>
  <si>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</si>
  <si>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</si>
  <si>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</si>
  <si>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</si>
  <si>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</si>
  <si>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</si>
  <si>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</si>
  <si>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</si>
  <si>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</si>
  <si>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</si>
  <si>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</si>
  <si>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</si>
  <si>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</si>
  <si>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</si>
  <si>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</si>
  <si>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</si>
  <si>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</si>
  <si>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</si>
  <si>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</si>
  <si>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</si>
  <si>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</si>
  <si>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</si>
  <si>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</si>
  <si>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</si>
  <si>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</si>
  <si>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</si>
  <si>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</si>
  <si>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</si>
  <si>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</si>
  <si>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</si>
  <si>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</si>
  <si>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</si>
  <si>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</si>
  <si>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</si>
  <si>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</si>
  <si>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</si>
  <si>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</si>
  <si>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</si>
  <si>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</si>
  <si>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</si>
  <si>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</si>
  <si>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</si>
  <si>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</si>
  <si>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</si>
  <si>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</si>
  <si>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</si>
  <si>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</si>
  <si>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</si>
  <si>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</si>
  <si>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</si>
  <si>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</si>
  <si>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</si>
  <si>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</si>
  <si>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</si>
  <si>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</si>
  <si>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</si>
  <si>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</si>
  <si>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</si>
  <si>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</si>
  <si>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</si>
  <si>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</si>
  <si>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</si>
  <si>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</si>
  <si>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</si>
  <si>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</si>
  <si>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</si>
  <si>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</si>
  <si>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</si>
  <si>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</si>
  <si>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</si>
  <si>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</si>
  <si>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</si>
  <si>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</si>
  <si>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</si>
  <si>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</si>
  <si>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</si>
  <si>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</si>
  <si>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</si>
  <si>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</si>
  <si>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</si>
  <si>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</si>
  <si>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</si>
  <si>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</si>
  <si>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</si>
  <si>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</si>
  <si>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</si>
  <si>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</si>
  <si>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</si>
  <si>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</si>
  <si>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</si>
  <si>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</si>
  <si>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</si>
  <si>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</si>
  <si>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</si>
  <si>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</si>
  <si>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</si>
  <si>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</si>
  <si>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</si>
  <si>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</si>
  <si>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</si>
  <si>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</si>
  <si>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</si>
  <si>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</si>
  <si>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</si>
  <si>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</si>
  <si>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</si>
  <si>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</si>
  <si>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</si>
  <si>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</si>
  <si>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</si>
  <si>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</si>
  <si>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</si>
  <si>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</si>
  <si>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</si>
  <si>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</si>
  <si>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</si>
  <si>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</si>
  <si>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</si>
  <si>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</si>
  <si>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</si>
  <si>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</si>
  <si>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</si>
  <si>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</si>
  <si>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</si>
  <si>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</si>
  <si>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</si>
  <si>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</si>
  <si>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</si>
  <si>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</si>
  <si>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</si>
  <si>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</si>
  <si>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</si>
  <si>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</si>
  <si>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</si>
  <si>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</si>
  <si>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</si>
  <si>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</si>
  <si>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</si>
  <si>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</si>
  <si>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</si>
  <si>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</si>
  <si>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</si>
  <si>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</si>
  <si>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</si>
  <si>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</si>
  <si>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</si>
  <si>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</si>
  <si>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</si>
  <si>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</si>
  <si>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</si>
  <si>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</si>
  <si>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</si>
  <si>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</si>
  <si>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</si>
  <si>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</si>
  <si>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</si>
  <si>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</si>
  <si>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</si>
  <si>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</si>
  <si>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</si>
  <si>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</si>
  <si>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</si>
  <si>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</si>
  <si>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</si>
  <si>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</si>
  <si>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</si>
  <si>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</si>
  <si>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</si>
  <si>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</si>
  <si>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</si>
  <si>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</si>
  <si>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</si>
  <si>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</si>
  <si>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</si>
  <si>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</si>
  <si>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</si>
  <si>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</si>
  <si>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</si>
  <si>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</si>
  <si>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</si>
  <si>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</si>
  <si>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</si>
  <si>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</si>
  <si>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</si>
  <si>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</si>
  <si>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</si>
  <si>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</si>
  <si>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</si>
  <si>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</si>
  <si>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</si>
  <si>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</si>
  <si>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</si>
  <si>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</si>
  <si>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</si>
  <si>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</si>
  <si>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</si>
  <si>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</si>
  <si>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</si>
  <si>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</si>
  <si>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</si>
  <si>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</si>
  <si>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</si>
  <si>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</si>
  <si>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</si>
  <si>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</si>
  <si>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</si>
  <si>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</si>
  <si>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</si>
  <si>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</si>
  <si>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</si>
  <si>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</si>
  <si>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</si>
  <si>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</si>
  <si>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</si>
  <si>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</si>
  <si>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</si>
  <si>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</si>
  <si>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</si>
  <si>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</si>
  <si>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</si>
  <si>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</si>
  <si>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</si>
  <si>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</si>
  <si>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</si>
  <si>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</si>
  <si>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</si>
  <si>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</si>
  <si>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</si>
  <si>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</si>
  <si>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</si>
  <si>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</si>
  <si>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</si>
  <si>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</si>
  <si>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</si>
  <si>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</si>
  <si>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</si>
  <si>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</si>
  <si>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</si>
  <si>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</si>
  <si>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</si>
  <si>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</si>
  <si>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</si>
  <si>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</si>
  <si>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</si>
  <si>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</si>
  <si>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</si>
  <si>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</si>
  <si>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</si>
  <si>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</si>
  <si>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</si>
  <si>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</si>
  <si>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</si>
  <si>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</si>
  <si>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</si>
  <si>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</si>
  <si>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</si>
  <si>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</si>
  <si>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</si>
  <si>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</si>
  <si>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</si>
  <si>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</si>
  <si>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</si>
  <si>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</si>
  <si>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</si>
  <si>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</si>
  <si>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</si>
  <si>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</si>
  <si>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</si>
  <si>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</si>
  <si>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</si>
  <si>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</si>
  <si>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</si>
  <si>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</si>
  <si>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</si>
  <si>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</si>
  <si>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</si>
  <si>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</si>
  <si>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</si>
  <si>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</si>
  <si>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</si>
  <si>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</si>
  <si>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</si>
  <si>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</si>
  <si>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</si>
  <si>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</si>
  <si>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</si>
  <si>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</si>
  <si>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</si>
  <si>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</si>
  <si>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</si>
  <si>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</si>
  <si>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</si>
  <si>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</si>
  <si>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</si>
  <si>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</si>
  <si>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</si>
  <si>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</si>
  <si>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</si>
  <si>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</si>
  <si>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</si>
  <si>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</si>
  <si>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</si>
  <si>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</si>
  <si>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</si>
  <si>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</si>
  <si>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</si>
  <si>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</si>
  <si>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</si>
  <si>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</si>
  <si>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</si>
  <si>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</si>
  <si>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</si>
  <si>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</si>
  <si>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</si>
  <si>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</si>
  <si>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</si>
  <si>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</si>
  <si>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</si>
  <si>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</si>
  <si>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</si>
  <si>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</si>
  <si>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</si>
  <si>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</si>
  <si>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</si>
  <si>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</si>
  <si>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</si>
  <si>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</si>
  <si>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</si>
  <si>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</si>
  <si>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</si>
  <si>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</si>
  <si>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</si>
  <si>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</si>
  <si>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</si>
  <si>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</si>
  <si>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</si>
  <si>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</si>
  <si>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</si>
  <si>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</si>
  <si>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</si>
  <si>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</si>
  <si>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</si>
  <si>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</si>
  <si>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</si>
  <si>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</si>
  <si>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</si>
  <si>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</si>
  <si>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</si>
  <si>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</si>
  <si>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</si>
  <si>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</si>
  <si>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</si>
  <si>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</si>
  <si>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</si>
  <si>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</si>
  <si>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</si>
  <si>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</si>
  <si>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</si>
  <si>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</si>
  <si>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</si>
  <si>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</si>
  <si>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</si>
  <si>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</si>
  <si>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</si>
  <si>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</si>
  <si>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</si>
  <si>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</si>
  <si>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</si>
  <si>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</si>
  <si>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</si>
  <si>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</si>
  <si>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</si>
  <si>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</si>
  <si>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</si>
  <si>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</si>
  <si>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</si>
  <si>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</si>
  <si>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</si>
  <si>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</si>
  <si>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</si>
  <si>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</si>
  <si>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</si>
  <si>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</si>
  <si>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</si>
  <si>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</si>
  <si>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</si>
  <si>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</si>
  <si>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</si>
  <si>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</si>
  <si>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</si>
  <si>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</si>
  <si>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</si>
  <si>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</si>
  <si>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</si>
  <si>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</si>
  <si>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</si>
  <si>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</si>
  <si>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</si>
  <si>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</si>
  <si>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</si>
  <si>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</si>
  <si>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</si>
  <si>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</si>
  <si>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</si>
  <si>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</si>
  <si>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</si>
  <si>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</si>
  <si>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</si>
  <si>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</si>
  <si>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</si>
  <si>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</si>
  <si>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</si>
  <si>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</si>
  <si>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</si>
  <si>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</si>
  <si>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</si>
  <si>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</si>
  <si>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</si>
  <si>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</si>
  <si>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</si>
  <si>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</si>
  <si>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</si>
  <si>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</si>
  <si>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</si>
  <si>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</si>
  <si>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</si>
  <si>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</si>
  <si>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</si>
  <si>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</si>
  <si>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</si>
  <si>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</si>
  <si>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</si>
  <si>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</si>
  <si>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</si>
  <si>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</si>
  <si>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</si>
  <si>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</si>
  <si>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</si>
  <si>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</si>
  <si>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</si>
  <si>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</si>
  <si>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</si>
  <si>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</si>
  <si>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</si>
  <si>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</si>
  <si>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</si>
  <si>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</si>
  <si>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</si>
  <si>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</si>
  <si>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</si>
  <si>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</si>
  <si>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</si>
  <si>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</si>
  <si>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</si>
  <si>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</si>
  <si>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</si>
  <si>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</si>
  <si>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</si>
  <si>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</si>
  <si>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</si>
  <si>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</si>
  <si>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</si>
  <si>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</si>
  <si>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</si>
  <si>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</si>
  <si>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</si>
  <si>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</si>
  <si>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</si>
  <si>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</si>
  <si>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</si>
  <si>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</si>
  <si>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</si>
  <si>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</si>
  <si>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</si>
  <si>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</si>
  <si>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</si>
  <si>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</si>
  <si>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</si>
  <si>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</si>
  <si>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</si>
  <si>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</si>
  <si>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</si>
  <si>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</si>
  <si>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</si>
  <si>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</si>
  <si>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</si>
  <si>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</si>
  <si>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</si>
  <si>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</si>
  <si>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</si>
  <si>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</si>
  <si>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</si>
  <si>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</si>
  <si>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</si>
  <si>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</si>
  <si>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</si>
  <si>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</si>
  <si>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</si>
  <si>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</si>
  <si>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</si>
  <si>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</si>
  <si>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</si>
  <si>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</si>
  <si>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</si>
  <si>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</si>
  <si>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</si>
  <si>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</si>
  <si>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</si>
  <si>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</si>
  <si>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</si>
  <si>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</si>
  <si>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</si>
  <si>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</si>
  <si>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</si>
  <si>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</si>
  <si>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</si>
  <si>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</si>
  <si>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</si>
  <si>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</si>
  <si>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</si>
  <si>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</si>
  <si>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</si>
  <si>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</si>
  <si>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</si>
  <si>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</si>
  <si>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</si>
  <si>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</si>
  <si>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</si>
  <si>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</si>
  <si>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</si>
  <si>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</si>
  <si>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</si>
  <si>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</si>
  <si>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</si>
  <si>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</si>
  <si>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</si>
  <si>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</si>
  <si>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</si>
  <si>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</si>
  <si>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</si>
  <si>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</si>
  <si>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</si>
  <si>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</si>
  <si>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</si>
  <si>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</si>
  <si>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</si>
  <si>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</si>
  <si>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</si>
  <si>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</si>
  <si>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</si>
  <si>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</si>
  <si>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</si>
  <si>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</si>
  <si>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</si>
  <si>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</si>
  <si>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</si>
  <si>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</si>
  <si>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</si>
  <si>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</si>
  <si>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</si>
  <si>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</si>
  <si>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</si>
  <si>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</si>
  <si>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</si>
  <si>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</si>
  <si>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</si>
  <si>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</si>
  <si>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</si>
  <si>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</si>
  <si>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</si>
  <si>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</si>
  <si>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</si>
  <si>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</si>
  <si>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</si>
  <si>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</si>
  <si>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</si>
  <si>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</si>
  <si>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</si>
  <si>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</si>
  <si>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</si>
  <si>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</si>
  <si>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</si>
  <si>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</si>
  <si>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</si>
  <si>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</si>
  <si>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</si>
  <si>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</si>
  <si>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</si>
  <si>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</si>
  <si>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</si>
  <si>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</si>
  <si>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</si>
  <si>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</si>
  <si>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</si>
  <si>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</si>
  <si>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</si>
  <si>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</si>
  <si>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</si>
  <si>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</si>
  <si>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</si>
  <si>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</si>
  <si>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</si>
  <si>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</si>
  <si>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</si>
  <si>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</si>
  <si>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</si>
  <si>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</si>
  <si>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</si>
  <si>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</si>
  <si>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</si>
  <si>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</si>
  <si>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</si>
  <si>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</si>
  <si>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</si>
  <si>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</si>
  <si>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</si>
  <si>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</si>
  <si>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</si>
  <si>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</si>
  <si>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</si>
  <si>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</si>
  <si>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</si>
  <si>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</si>
  <si>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</si>
  <si>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</si>
  <si>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</si>
  <si>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</si>
  <si>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</si>
  <si>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</si>
  <si>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</si>
  <si>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</si>
  <si>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</si>
  <si>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</si>
  <si>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</si>
  <si>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</si>
  <si>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</si>
  <si>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</si>
  <si>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</si>
  <si>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</si>
  <si>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</si>
  <si>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</si>
  <si>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</si>
  <si>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</si>
  <si>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</si>
  <si>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</si>
  <si>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</si>
  <si>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</si>
  <si>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</si>
  <si>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</si>
  <si>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</si>
  <si>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</si>
  <si>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</si>
  <si>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</si>
  <si>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</si>
  <si>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</si>
  <si>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</si>
  <si>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</si>
  <si>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</si>
  <si>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</si>
  <si>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</si>
  <si>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</si>
  <si>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</si>
  <si>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</si>
  <si>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</si>
  <si>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</si>
  <si>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</si>
  <si>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</si>
  <si>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</si>
  <si>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</si>
  <si>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</si>
  <si>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</si>
  <si>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</si>
  <si>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</si>
  <si>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</si>
  <si>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</si>
  <si>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</si>
  <si>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</si>
  <si>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</si>
  <si>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</si>
  <si>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</si>
  <si>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</si>
  <si>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</si>
  <si>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</si>
  <si>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</si>
  <si>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</si>
  <si>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</si>
  <si>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</si>
  <si>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</si>
  <si>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</si>
  <si>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</si>
  <si>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</si>
  <si>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</si>
  <si>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</si>
  <si>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</si>
  <si>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</si>
  <si>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</si>
  <si>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</si>
  <si>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</si>
  <si>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</si>
  <si>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</si>
  <si>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</si>
  <si>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</si>
  <si>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</si>
  <si>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</si>
  <si>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</si>
  <si>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</si>
  <si>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</si>
  <si>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</si>
  <si>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</si>
  <si>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</si>
  <si>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</si>
  <si>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</si>
  <si>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</si>
  <si>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</si>
  <si>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</si>
  <si>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</si>
  <si>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</si>
  <si>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</si>
  <si>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</si>
  <si>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</si>
  <si>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</si>
  <si>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</si>
  <si>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</si>
  <si>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</si>
  <si>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</si>
  <si>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</si>
  <si>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</si>
  <si>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</si>
  <si>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</si>
  <si>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</si>
  <si>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</si>
  <si>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</si>
  <si>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</si>
  <si>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</si>
  <si>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</si>
  <si>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</si>
  <si>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</si>
  <si>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</si>
  <si>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</si>
  <si>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</si>
  <si>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</si>
  <si>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</si>
  <si>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</si>
  <si>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</si>
  <si>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</si>
  <si>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</si>
  <si>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</si>
  <si>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</si>
  <si>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</si>
  <si>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</si>
  <si>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</si>
  <si>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</si>
  <si>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</si>
  <si>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</si>
  <si>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</si>
  <si>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</si>
  <si>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</si>
  <si>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</si>
  <si>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</si>
  <si>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</si>
  <si>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</si>
  <si>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</si>
  <si>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</si>
  <si>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</si>
  <si>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</si>
  <si>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</si>
  <si>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</si>
  <si>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</si>
  <si>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</si>
  <si>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</si>
  <si>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</si>
  <si>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</si>
  <si>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</si>
  <si>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</si>
  <si>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</si>
  <si>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</si>
  <si>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</si>
  <si>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</si>
  <si>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</si>
  <si>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</si>
  <si>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</si>
  <si>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</si>
  <si>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</si>
  <si>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</si>
  <si>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</si>
  <si>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</si>
  <si>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</si>
  <si>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</si>
  <si>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</si>
  <si>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</si>
  <si>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</si>
  <si>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</si>
  <si>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</si>
  <si>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</si>
  <si>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</si>
  <si>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</si>
  <si>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</si>
  <si>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</si>
  <si>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</si>
  <si>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</si>
  <si>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</si>
  <si>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</si>
  <si>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</si>
  <si>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</si>
  <si>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</si>
  <si>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</si>
  <si>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</si>
  <si>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</si>
  <si>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</si>
  <si>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</si>
  <si>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</si>
  <si>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</si>
  <si>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</si>
  <si>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</si>
  <si>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</si>
  <si>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</si>
  <si>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</si>
  <si>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</si>
  <si>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</si>
  <si>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</si>
  <si>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</si>
  <si>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</si>
  <si>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</si>
  <si>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</si>
  <si>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</si>
  <si>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</si>
  <si>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</si>
  <si>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</si>
  <si>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</si>
  <si>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</si>
  <si>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</si>
  <si>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</si>
  <si>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</si>
  <si>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</si>
  <si>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</si>
  <si>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</si>
  <si>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</si>
  <si>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</si>
  <si>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</si>
  <si>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</si>
  <si>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</si>
  <si>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</si>
  <si>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</si>
  <si>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</si>
  <si>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</si>
  <si>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</si>
  <si>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</si>
  <si>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</si>
  <si>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</si>
  <si>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</si>
  <si>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</si>
  <si>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</si>
  <si>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</si>
  <si>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</si>
  <si>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</si>
  <si>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</si>
  <si>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</si>
  <si>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</si>
  <si>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</si>
  <si>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</si>
  <si>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</si>
  <si>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</si>
  <si>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</si>
  <si>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</si>
  <si>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</si>
  <si>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</si>
  <si>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</si>
  <si>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</si>
  <si>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</si>
  <si>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</si>
  <si>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</si>
  <si>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</si>
  <si>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</si>
  <si>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</si>
  <si>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</si>
  <si>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</si>
  <si>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</si>
  <si>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</si>
  <si>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</si>
  <si>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</si>
  <si>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</si>
  <si>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</si>
  <si>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</si>
  <si>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</si>
  <si>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</si>
  <si>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</si>
  <si>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</si>
  <si>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</si>
  <si>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</si>
  <si>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</si>
  <si>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</si>
  <si>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</si>
  <si>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</si>
  <si>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</si>
  <si>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</si>
  <si>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</si>
  <si>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</si>
  <si>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</si>
  <si>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</si>
  <si>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</si>
  <si>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</si>
  <si>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</si>
  <si>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</si>
  <si>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</si>
  <si>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</si>
  <si>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</si>
  <si>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</si>
  <si>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</si>
  <si>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</si>
  <si>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</si>
  <si>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</si>
  <si>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</si>
  <si>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</si>
  <si>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</si>
  <si>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</si>
  <si>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</si>
  <si>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</si>
  <si>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</si>
  <si>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</si>
  <si>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</si>
  <si>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</si>
  <si>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</si>
  <si>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</si>
  <si>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</si>
  <si>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</si>
  <si>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</si>
  <si>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</si>
  <si>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</si>
  <si>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</si>
  <si>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</si>
  <si>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</si>
  <si>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</si>
  <si>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</si>
  <si>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</si>
  <si>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</si>
  <si>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</si>
  <si>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</si>
  <si>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</si>
  <si>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</si>
  <si>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</si>
  <si>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</si>
  <si>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</si>
  <si>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</si>
  <si>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</si>
  <si>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</si>
  <si>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</si>
  <si>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</si>
  <si>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</si>
  <si>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</si>
  <si>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</si>
  <si>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</si>
  <si>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</si>
  <si>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</si>
  <si>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</si>
  <si>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</si>
  <si>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</si>
  <si>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</si>
  <si>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</si>
  <si>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</si>
  <si>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</si>
  <si>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</si>
  <si>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</si>
  <si>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</si>
  <si>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</si>
  <si>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</si>
  <si>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</si>
  <si>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</si>
  <si>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</si>
  <si>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</si>
  <si>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</si>
  <si>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</si>
  <si>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</si>
  <si>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</si>
  <si>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</si>
  <si>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</si>
  <si>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</si>
  <si>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</si>
  <si>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</si>
  <si>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</si>
  <si>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</si>
  <si>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</si>
  <si>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</si>
  <si>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</si>
  <si>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</si>
  <si>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</si>
  <si>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</si>
  <si>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</si>
  <si>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</si>
  <si>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</si>
  <si>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</si>
  <si>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</si>
  <si>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</si>
  <si>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</si>
  <si>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</si>
  <si>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</si>
  <si>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</si>
  <si>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</si>
  <si>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</si>
  <si>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</si>
  <si>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</si>
  <si>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</si>
  <si>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</si>
  <si>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</si>
  <si>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</si>
  <si>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</si>
  <si>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</si>
  <si>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</si>
  <si>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</si>
  <si>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</si>
  <si>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</si>
  <si>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</si>
  <si>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</si>
  <si>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</si>
  <si>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</si>
  <si>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</si>
  <si>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</si>
  <si>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</si>
  <si>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</si>
  <si>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</si>
  <si>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</si>
  <si>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</si>
  <si>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</si>
  <si>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</si>
  <si>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</si>
  <si>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</si>
  <si>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</si>
  <si>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</si>
  <si>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</si>
  <si>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</si>
  <si>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</si>
  <si>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</si>
  <si>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</si>
  <si>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</si>
  <si>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</si>
  <si>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</si>
  <si>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</si>
  <si>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</si>
  <si>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</si>
  <si>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</si>
  <si>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</si>
  <si>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</si>
  <si>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</si>
  <si>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</si>
  <si>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</si>
  <si>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</si>
  <si>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</si>
  <si>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</si>
  <si>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</si>
  <si>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</si>
  <si>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</si>
  <si>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</si>
  <si>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</si>
  <si>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</si>
  <si>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</si>
  <si>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</si>
  <si>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</si>
  <si>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</si>
  <si>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</si>
  <si>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</si>
  <si>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</si>
  <si>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</si>
  <si>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</si>
  <si>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</si>
  <si>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</si>
  <si>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</si>
  <si>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</si>
  <si>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</si>
  <si>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</si>
  <si>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</si>
  <si>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</si>
  <si>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</si>
  <si>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</si>
  <si>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</si>
  <si>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</si>
  <si>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</si>
  <si>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</si>
  <si>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</si>
  <si>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</si>
  <si>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</si>
  <si>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</si>
  <si>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</si>
  <si>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</si>
  <si>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</si>
  <si>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</si>
  <si>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</si>
  <si>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</si>
  <si>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</si>
  <si>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</si>
  <si>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</si>
  <si>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</si>
  <si>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</si>
  <si>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</si>
  <si>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</si>
  <si>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</si>
  <si>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</si>
  <si>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</si>
  <si>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</si>
  <si>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</si>
  <si>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</si>
  <si>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</si>
  <si>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</si>
  <si>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</si>
  <si>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</si>
  <si>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</si>
  <si>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</si>
  <si>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</si>
  <si>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</si>
  <si>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</si>
  <si>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</si>
  <si>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</si>
  <si>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</si>
  <si>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</si>
  <si>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</si>
  <si>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</si>
  <si>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</si>
  <si>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</si>
  <si>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</si>
  <si>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</si>
  <si>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</si>
  <si>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</si>
  <si>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</si>
  <si>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</si>
  <si>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</si>
  <si>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</si>
  <si>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</si>
  <si>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</si>
  <si>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</si>
  <si>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</si>
  <si>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</si>
  <si>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</si>
  <si>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</si>
  <si>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</si>
  <si>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</si>
  <si>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</si>
  <si>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</si>
  <si>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</si>
  <si>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</si>
  <si>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</si>
  <si>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</si>
  <si>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</si>
  <si>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</si>
  <si>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</si>
  <si>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</si>
  <si>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</si>
  <si>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</si>
  <si>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</si>
  <si>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</si>
  <si>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</si>
  <si>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</si>
  <si>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</si>
  <si>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</si>
  <si>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</si>
  <si>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</si>
  <si>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</si>
  <si>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</si>
  <si>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</si>
  <si>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</si>
  <si>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</si>
  <si>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</si>
  <si>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</si>
  <si>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</si>
  <si>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</si>
  <si>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</si>
  <si>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</si>
  <si>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</si>
  <si>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</si>
  <si>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</si>
  <si>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</si>
  <si>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</si>
  <si>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</si>
  <si>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</si>
  <si>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</si>
  <si>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</si>
  <si>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</si>
  <si>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</si>
  <si>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</si>
  <si>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</si>
  <si>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</si>
  <si>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</si>
  <si>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</si>
  <si>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</si>
  <si>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</si>
  <si>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</si>
  <si>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</si>
  <si>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</si>
  <si>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</si>
  <si>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</si>
  <si>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</si>
  <si>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</si>
  <si>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</si>
  <si>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</si>
  <si>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</si>
  <si>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</si>
  <si>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</si>
  <si>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</si>
  <si>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</si>
  <si>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</si>
  <si>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</si>
  <si>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</si>
  <si>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</si>
  <si>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</si>
  <si>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</si>
  <si>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</si>
  <si>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</si>
  <si>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</si>
  <si>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</si>
  <si>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</si>
  <si>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</si>
  <si>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</si>
  <si>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</si>
  <si>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</si>
  <si>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</si>
  <si>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</si>
  <si>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</si>
  <si>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</si>
  <si>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</si>
  <si>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</si>
  <si>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</si>
  <si>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</si>
  <si>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</si>
  <si>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</si>
  <si>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</si>
  <si>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</si>
  <si>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</si>
  <si>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</si>
  <si>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</si>
  <si>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</si>
  <si>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</si>
  <si>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</si>
  <si>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</si>
  <si>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</si>
  <si>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</si>
  <si>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</si>
  <si>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</si>
  <si>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</si>
  <si>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</si>
  <si>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</si>
  <si>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</si>
  <si>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</si>
  <si>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</si>
  <si>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</si>
  <si>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</si>
  <si>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</si>
  <si>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</si>
  <si>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</si>
  <si>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</si>
  <si>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</si>
  <si>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</si>
  <si>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</si>
  <si>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</si>
  <si>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</si>
  <si>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</si>
  <si>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</si>
  <si>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</si>
  <si>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</si>
  <si>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</si>
  <si>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</si>
  <si>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</si>
  <si>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</si>
  <si>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</si>
  <si>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</si>
  <si>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</si>
  <si>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</si>
  <si>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</si>
  <si>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</si>
  <si>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</si>
  <si>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</si>
  <si>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</si>
  <si>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</si>
  <si>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</si>
  <si>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</si>
  <si>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</si>
  <si>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</si>
  <si>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</si>
  <si>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</si>
  <si>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</si>
  <si>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</si>
  <si>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</si>
  <si>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</si>
  <si>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</si>
  <si>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</si>
  <si>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</si>
  <si>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</si>
  <si>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</si>
  <si>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</si>
  <si>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</si>
  <si>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</si>
  <si>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</si>
  <si>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</si>
  <si>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</si>
  <si>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</si>
  <si>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</si>
  <si>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</si>
  <si>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</si>
  <si>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</si>
  <si>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</si>
  <si>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</si>
  <si>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</si>
  <si>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</si>
  <si>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</si>
  <si>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</si>
  <si>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</si>
  <si>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</si>
  <si>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</si>
  <si>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</si>
  <si>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</si>
  <si>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</si>
  <si>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</si>
  <si>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</si>
  <si>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</si>
  <si>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</si>
  <si>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</si>
  <si>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</si>
  <si>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</si>
  <si>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</si>
  <si>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</si>
  <si>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</si>
  <si>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</si>
  <si>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</si>
  <si>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</si>
  <si>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</si>
  <si>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</si>
  <si>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</si>
  <si>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</si>
  <si>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</si>
  <si>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</si>
  <si>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</si>
  <si>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</si>
  <si>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</si>
  <si>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</si>
  <si>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</si>
  <si>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</si>
  <si>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</si>
  <si>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</si>
  <si>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</si>
  <si>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</si>
  <si>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</si>
  <si>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</si>
  <si>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</si>
  <si>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</si>
  <si>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</si>
  <si>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</si>
  <si>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</si>
  <si>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</si>
  <si>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</si>
  <si>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</si>
  <si>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</si>
  <si>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</si>
  <si>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</si>
  <si>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</si>
  <si>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</si>
  <si>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</si>
  <si>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</si>
  <si>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</si>
  <si>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</si>
  <si>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</si>
  <si>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</si>
  <si>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</si>
  <si>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</si>
  <si>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</si>
  <si>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</si>
  <si>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</si>
  <si>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</si>
  <si>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</si>
  <si>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</si>
  <si>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</si>
  <si>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</si>
  <si>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</si>
  <si>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</si>
  <si>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</si>
  <si>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</si>
  <si>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</si>
  <si>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</si>
  <si>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</si>
  <si>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</si>
  <si>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</si>
  <si>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</si>
  <si>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</si>
  <si>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</si>
  <si>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</si>
  <si>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</si>
  <si>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</si>
  <si>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</si>
  <si>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</si>
  <si>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</si>
  <si>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</si>
  <si>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</si>
  <si>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</si>
  <si>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</si>
  <si>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</si>
  <si>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</si>
  <si>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</si>
  <si>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</si>
  <si>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</si>
  <si>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</si>
  <si>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</si>
  <si>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</si>
  <si>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</si>
  <si>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</si>
  <si>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</si>
  <si>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</si>
  <si>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</si>
  <si>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</si>
  <si>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</si>
  <si>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</si>
  <si>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</si>
  <si>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</si>
  <si>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</si>
  <si>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</si>
  <si>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</si>
  <si>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</si>
  <si>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</si>
  <si>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</si>
  <si>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</si>
  <si>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</si>
  <si>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</si>
  <si>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</si>
  <si>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</si>
  <si>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</si>
  <si>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</si>
  <si>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</si>
  <si>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</si>
  <si>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</si>
  <si>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</si>
  <si>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</si>
  <si>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</si>
  <si>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</si>
  <si>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</si>
  <si>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</si>
  <si>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</si>
  <si>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</si>
  <si>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</si>
  <si>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</si>
  <si>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</si>
  <si>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</si>
  <si>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</si>
  <si>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</si>
  <si>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</si>
  <si>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</si>
  <si>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</si>
  <si>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</si>
  <si>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</si>
  <si>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</si>
  <si>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</si>
  <si>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</si>
  <si>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</si>
  <si>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</si>
  <si>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</si>
  <si>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</si>
  <si>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</si>
  <si>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</si>
  <si>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</si>
  <si>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</si>
  <si>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</si>
  <si>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</si>
  <si>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</si>
  <si>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</si>
  <si>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</si>
  <si>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</si>
  <si>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</si>
  <si>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</si>
  <si>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</si>
  <si>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</si>
  <si>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</si>
  <si>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</si>
  <si>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</si>
  <si>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</si>
  <si>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</si>
  <si>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</si>
  <si>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</si>
  <si>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</si>
  <si>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</si>
  <si>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</si>
  <si>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</si>
  <si>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</si>
  <si>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</si>
  <si>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</si>
  <si>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</si>
  <si>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</si>
  <si>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</si>
  <si>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</si>
  <si>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</si>
  <si>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</si>
  <si>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</si>
  <si>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</si>
  <si>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</si>
  <si>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</si>
  <si>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</si>
  <si>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</si>
  <si>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</si>
  <si>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</si>
  <si>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</si>
  <si>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</si>
  <si>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</si>
  <si>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</si>
  <si>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</si>
  <si>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</si>
  <si>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</si>
  <si>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</si>
  <si>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</si>
  <si>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</si>
  <si>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</si>
  <si>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</si>
  <si>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</si>
  <si>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</si>
  <si>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</si>
  <si>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</si>
  <si>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</si>
  <si>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</si>
  <si>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</si>
  <si>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</si>
  <si>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</si>
  <si>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</si>
  <si>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</si>
  <si>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</si>
  <si>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</si>
  <si>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</si>
  <si>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</si>
  <si>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</si>
  <si>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</si>
  <si>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</si>
  <si>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</si>
  <si>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</si>
  <si>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</si>
  <si>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</si>
  <si>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</si>
  <si>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</si>
  <si>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</si>
  <si>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</si>
  <si>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</si>
  <si>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</si>
  <si>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</si>
  <si>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</si>
  <si>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</si>
  <si>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</si>
  <si>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</si>
  <si>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</si>
  <si>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</si>
  <si>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</si>
  <si>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</si>
  <si>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</si>
  <si>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</si>
  <si>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</si>
  <si>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</si>
  <si>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</si>
  <si>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</si>
  <si>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</si>
  <si>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</si>
  <si>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</si>
  <si>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</si>
  <si>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</si>
  <si>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</si>
  <si>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</si>
  <si>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</si>
  <si>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</si>
  <si>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</si>
  <si>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</si>
  <si>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</si>
  <si>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</si>
  <si>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</si>
  <si>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</si>
  <si>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</si>
  <si>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</si>
  <si>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</si>
  <si>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</si>
  <si>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</si>
  <si>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</si>
  <si>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</si>
  <si>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</si>
  <si>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</si>
  <si>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</si>
  <si>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</si>
  <si>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</si>
  <si>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</si>
  <si>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</si>
  <si>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</si>
  <si>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</si>
  <si>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</si>
  <si>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</si>
  <si>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</si>
  <si>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</si>
  <si>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</si>
  <si>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</si>
  <si>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</si>
  <si>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</si>
  <si>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</si>
  <si>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</si>
  <si>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</si>
  <si>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</si>
  <si>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</si>
  <si>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</si>
  <si>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</si>
  <si>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</si>
  <si>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</si>
  <si>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</si>
  <si>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</si>
  <si>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</si>
  <si>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</si>
  <si>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</si>
  <si>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</si>
  <si>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</si>
  <si>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</si>
  <si>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</si>
  <si>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</si>
  <si>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</si>
  <si>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</si>
  <si>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</si>
  <si>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</si>
  <si>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</si>
  <si>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</si>
  <si>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</si>
  <si>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</si>
  <si>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</si>
  <si>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</si>
  <si>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</si>
  <si>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</si>
  <si>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</si>
  <si>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</si>
  <si>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</si>
  <si>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</si>
  <si>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</si>
  <si>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</si>
  <si>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</si>
  <si>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</si>
  <si>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</si>
  <si>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</si>
  <si>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</si>
  <si>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</si>
  <si>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</si>
  <si>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</si>
  <si>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</si>
  <si>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</si>
  <si>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</si>
  <si>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</si>
  <si>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</si>
  <si>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</si>
  <si>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</si>
  <si>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</si>
  <si>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</si>
  <si>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</si>
  <si>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</si>
  <si>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</si>
  <si>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</si>
  <si>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</si>
  <si>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</si>
  <si>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</si>
  <si>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</si>
  <si>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</si>
  <si>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</si>
  <si>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</si>
  <si>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</si>
  <si>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</si>
  <si>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</si>
  <si>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</si>
  <si>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</si>
  <si>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</si>
  <si>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</si>
  <si>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</si>
  <si>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</si>
  <si>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</si>
  <si>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</si>
  <si>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</si>
  <si>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</si>
  <si>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</si>
  <si>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</si>
  <si>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</si>
  <si>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</si>
  <si>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</si>
  <si>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</si>
  <si>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</si>
  <si>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</si>
  <si>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</si>
  <si>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</si>
  <si>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</si>
  <si>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</si>
  <si>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</si>
  <si>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</si>
  <si>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</si>
  <si>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</si>
  <si>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</si>
  <si>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</si>
  <si>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</si>
  <si>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</si>
  <si>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</si>
  <si>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</si>
  <si>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</si>
  <si>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</si>
  <si>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</si>
  <si>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</si>
  <si>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</si>
  <si>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</si>
  <si>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</si>
  <si>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</si>
  <si>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</si>
  <si>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</si>
  <si>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</si>
  <si>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</si>
  <si>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</si>
  <si>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</si>
  <si>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</si>
  <si>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</si>
  <si>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</si>
  <si>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</si>
  <si>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</si>
  <si>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</si>
  <si>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</si>
  <si>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</si>
  <si>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</si>
  <si>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</si>
  <si>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</si>
  <si>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</si>
  <si>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</si>
  <si>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</si>
  <si>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</si>
  <si>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</si>
  <si>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</si>
  <si>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</si>
  <si>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</si>
  <si>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</si>
  <si>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</si>
  <si>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</si>
  <si>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</si>
  <si>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</si>
  <si>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</si>
  <si>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</si>
  <si>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</si>
  <si>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</si>
  <si>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</si>
  <si>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</si>
  <si>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</si>
  <si>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</si>
  <si>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</si>
  <si>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</si>
  <si>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</si>
  <si>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</si>
  <si>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</si>
  <si>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</si>
  <si>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</si>
  <si>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</si>
  <si>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</si>
  <si>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</si>
  <si>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</si>
  <si>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</si>
  <si>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</si>
  <si>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</si>
  <si>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</si>
  <si>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</si>
  <si>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</si>
  <si>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</si>
  <si>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</si>
  <si>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</si>
  <si>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</si>
  <si>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</si>
  <si>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</si>
  <si>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</si>
  <si>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</si>
  <si>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</si>
  <si>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</si>
  <si>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</si>
  <si>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</si>
  <si>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</si>
  <si>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</si>
  <si>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</si>
  <si>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</si>
  <si>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</si>
  <si>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</si>
  <si>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</si>
  <si>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</si>
  <si>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</si>
  <si>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</si>
  <si>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</si>
  <si>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</si>
  <si>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</si>
  <si>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</si>
  <si>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</si>
  <si>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</si>
  <si>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</si>
  <si>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</si>
  <si>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</si>
  <si>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</si>
  <si>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</si>
  <si>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</si>
  <si>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</si>
  <si>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</si>
  <si>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</si>
  <si>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</si>
  <si>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</si>
  <si>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</si>
  <si>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</si>
  <si>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</si>
  <si>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</si>
  <si>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</si>
  <si>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</si>
  <si>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</si>
  <si>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</si>
  <si>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</si>
  <si>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</si>
  <si>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</si>
  <si>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</si>
  <si>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</si>
  <si>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</si>
  <si>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</si>
  <si>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</si>
  <si>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</si>
  <si>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</si>
  <si>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</si>
  <si>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</si>
  <si>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</si>
  <si>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</si>
  <si>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</si>
  <si>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</si>
  <si>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</si>
  <si>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</si>
  <si>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</si>
  <si>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</si>
  <si>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</si>
  <si>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</si>
  <si>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</si>
  <si>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</si>
  <si>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</si>
  <si>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</si>
  <si>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</si>
  <si>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</si>
  <si>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</si>
  <si>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</si>
  <si>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</si>
  <si>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</si>
  <si>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</si>
  <si>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</si>
  <si>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</si>
  <si>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</si>
  <si>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</si>
  <si>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</si>
  <si>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</si>
  <si>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</si>
  <si>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</si>
  <si>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</si>
  <si>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</si>
  <si>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</si>
  <si>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</si>
  <si>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</si>
  <si>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</si>
  <si>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</si>
  <si>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</si>
  <si>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</si>
  <si>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</si>
  <si>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</si>
  <si>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</si>
  <si>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</si>
  <si>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</si>
  <si>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</si>
  <si>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</si>
  <si>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</si>
  <si>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</si>
  <si>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</si>
  <si>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</si>
  <si>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</si>
  <si>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</si>
  <si>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</si>
  <si>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</si>
  <si>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</si>
  <si>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</si>
  <si>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</si>
  <si>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</si>
  <si>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</si>
  <si>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</si>
  <si>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</si>
  <si>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</si>
  <si>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</si>
  <si>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</si>
  <si>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</si>
  <si>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</si>
  <si>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</si>
  <si>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</si>
  <si>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</si>
  <si>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</si>
  <si>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</si>
  <si>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</si>
  <si>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</si>
  <si>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</si>
  <si>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</si>
  <si>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</si>
  <si>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</si>
  <si>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</si>
  <si>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</si>
  <si>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</si>
  <si>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</si>
  <si>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</si>
  <si>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</si>
  <si>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</si>
  <si>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</si>
  <si>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</si>
  <si>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</si>
  <si>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</si>
  <si>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</si>
  <si>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</si>
  <si>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</si>
  <si>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</si>
  <si>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</si>
  <si>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</si>
  <si>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</si>
  <si>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</si>
  <si>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</si>
  <si>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</si>
  <si>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</si>
  <si>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</si>
  <si>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</si>
  <si>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</si>
  <si>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</si>
  <si>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</si>
  <si>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</si>
  <si>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</si>
  <si>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</si>
  <si>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</si>
  <si>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</si>
  <si>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</si>
  <si>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</si>
  <si>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</si>
  <si>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</si>
  <si>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</si>
  <si>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</si>
  <si>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</si>
  <si>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</si>
  <si>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</si>
  <si>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</si>
  <si>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</si>
  <si>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</si>
  <si>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</si>
  <si>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</si>
  <si>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</si>
  <si>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</si>
  <si>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</si>
  <si>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</si>
  <si>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</si>
  <si>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</si>
  <si>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</si>
  <si>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</si>
  <si>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</si>
  <si>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</si>
  <si>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</si>
  <si>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</si>
  <si>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</si>
  <si>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</si>
  <si>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</si>
  <si>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</si>
  <si>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</si>
  <si>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</si>
  <si>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</si>
  <si>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</si>
  <si>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</si>
  <si>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</si>
  <si>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</si>
  <si>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</si>
  <si>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</si>
  <si>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</si>
  <si>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</si>
  <si>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</si>
  <si>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</si>
  <si>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</si>
  <si>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</si>
  <si>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</si>
  <si>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</si>
  <si>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</si>
  <si>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</si>
  <si>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</si>
  <si>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</si>
  <si>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</si>
  <si>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</si>
  <si>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</si>
  <si>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</si>
  <si>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</si>
  <si>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</si>
  <si>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</si>
  <si>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</si>
  <si>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</si>
  <si>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</si>
  <si>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</si>
  <si>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</si>
  <si>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</si>
  <si>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</si>
  <si>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</si>
  <si>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</si>
  <si>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</si>
  <si>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</si>
  <si>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</si>
  <si>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</si>
  <si>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</si>
  <si>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</si>
  <si>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</si>
  <si>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</si>
  <si>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</si>
  <si>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</si>
  <si>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</si>
  <si>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</si>
  <si>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</si>
  <si>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</si>
  <si>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</si>
  <si>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</si>
  <si>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</si>
  <si>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</si>
  <si>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</si>
  <si>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</si>
  <si>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</si>
  <si>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</si>
  <si>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</si>
  <si>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</si>
  <si>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</si>
  <si>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</si>
  <si>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</si>
  <si>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</si>
  <si>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</si>
  <si>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</si>
  <si>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</si>
  <si>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</si>
  <si>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</si>
  <si>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</si>
  <si>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</si>
  <si>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</si>
  <si>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</si>
  <si>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</si>
  <si>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</si>
  <si>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</si>
  <si>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</si>
  <si>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</si>
  <si>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</si>
  <si>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</si>
  <si>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</si>
  <si>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</si>
  <si>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</si>
  <si>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</si>
  <si>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</si>
  <si>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</si>
  <si>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</si>
  <si>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</si>
  <si>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</si>
  <si>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</si>
  <si>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</si>
  <si>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</si>
  <si>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</si>
  <si>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</si>
  <si>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</si>
  <si>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</si>
  <si>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</si>
  <si>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</si>
  <si>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</si>
  <si>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</si>
  <si>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</si>
  <si>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</si>
  <si>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</si>
  <si>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</si>
  <si>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</si>
  <si>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</si>
  <si>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</si>
  <si>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</si>
  <si>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</si>
  <si>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</si>
  <si>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</si>
  <si>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</si>
  <si>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</si>
  <si>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</si>
  <si>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</si>
  <si>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</si>
  <si>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</si>
  <si>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</si>
  <si>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</si>
  <si>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</si>
  <si>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</si>
  <si>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</si>
  <si>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</si>
  <si>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</si>
  <si>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</si>
  <si>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</si>
  <si>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</si>
  <si>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</si>
  <si>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</si>
  <si>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</si>
  <si>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</si>
  <si>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</si>
  <si>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</si>
  <si>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</si>
  <si>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</si>
  <si>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</si>
  <si>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</si>
  <si>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</si>
  <si>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</si>
  <si>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</si>
  <si>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</si>
  <si>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</si>
  <si>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</si>
  <si>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</si>
  <si>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</si>
  <si>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</si>
  <si>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</si>
  <si>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</si>
  <si>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</si>
  <si>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</si>
  <si>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</si>
  <si>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</si>
  <si>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</si>
  <si>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</si>
  <si>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</si>
  <si>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</si>
  <si>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</si>
  <si>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</si>
  <si>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</si>
  <si>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</si>
  <si>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</si>
  <si>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</si>
  <si>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</si>
  <si>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</si>
  <si>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</si>
  <si>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</si>
  <si>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</si>
  <si>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</si>
  <si>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</si>
  <si>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</si>
  <si>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</si>
  <si>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</si>
  <si>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</si>
  <si>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</si>
  <si>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</si>
  <si>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</si>
  <si>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</si>
  <si>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</si>
  <si>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</si>
  <si>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</si>
  <si>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</si>
  <si>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</si>
  <si>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</si>
  <si>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</si>
  <si>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</si>
  <si>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</si>
  <si>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</si>
  <si>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</si>
  <si>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</si>
  <si>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</si>
  <si>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</si>
  <si>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</si>
  <si>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</si>
  <si>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</si>
  <si>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</si>
  <si>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</si>
  <si>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</si>
  <si>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</si>
  <si>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</si>
  <si>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</si>
  <si>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</si>
  <si>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</si>
  <si>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</si>
  <si>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</si>
  <si>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</si>
  <si>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</si>
  <si>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</si>
  <si>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</si>
  <si>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</si>
  <si>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</si>
  <si>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</si>
  <si>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</si>
  <si>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</si>
  <si>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</si>
  <si>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</si>
  <si>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</si>
  <si>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</si>
  <si>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</si>
  <si>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</si>
  <si>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</si>
  <si>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</si>
  <si>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</si>
  <si>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</si>
  <si>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</si>
  <si>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</si>
  <si>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</si>
  <si>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</si>
  <si>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</si>
  <si>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</si>
  <si>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</si>
  <si>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</si>
  <si>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</si>
  <si>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</si>
  <si>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</si>
  <si>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</si>
  <si>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</si>
  <si>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</si>
  <si>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</si>
  <si>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</si>
  <si>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</si>
  <si>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</si>
  <si>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</si>
  <si>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</si>
  <si>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</si>
  <si>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</si>
  <si>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</si>
  <si>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</si>
  <si>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</si>
  <si>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</si>
  <si>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</si>
  <si>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</si>
  <si>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</si>
  <si>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</si>
  <si>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</si>
  <si>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</si>
  <si>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</si>
  <si>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</si>
  <si>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</si>
  <si>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</si>
  <si>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</si>
  <si>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</si>
  <si>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</si>
  <si>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</si>
  <si>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</si>
  <si>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</si>
  <si>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</si>
  <si>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</si>
  <si>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</si>
  <si>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</si>
  <si>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</si>
  <si>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</si>
  <si>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</si>
  <si>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</si>
  <si>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</si>
  <si>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</si>
  <si>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</si>
  <si>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</si>
  <si>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</si>
  <si>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</si>
  <si>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</si>
  <si>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</si>
  <si>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</si>
  <si>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</si>
  <si>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</si>
  <si>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</si>
  <si>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</si>
  <si>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</si>
  <si>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</si>
  <si>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</si>
  <si>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</si>
  <si>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</si>
  <si>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</si>
  <si>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</si>
  <si>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</si>
  <si>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</si>
  <si>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</si>
  <si>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</si>
  <si>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</si>
  <si>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</si>
  <si>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</si>
  <si>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</si>
  <si>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</si>
  <si>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</si>
  <si>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</si>
  <si>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</si>
  <si>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</si>
  <si>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</si>
  <si>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</si>
  <si>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</si>
  <si>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</si>
  <si>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</si>
  <si>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</si>
  <si>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</si>
  <si>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</si>
  <si>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</si>
  <si>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</si>
  <si>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</si>
  <si>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</si>
  <si>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</si>
  <si>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</si>
  <si>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</si>
  <si>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</si>
  <si>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</si>
  <si>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</si>
  <si>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</si>
  <si>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</si>
  <si>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</si>
  <si>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</si>
  <si>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</si>
  <si>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</si>
  <si>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</si>
  <si>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</si>
  <si>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</si>
  <si>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</si>
  <si>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</si>
  <si>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</si>
  <si>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</si>
  <si>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</si>
  <si>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</si>
  <si>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</si>
  <si>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</si>
  <si>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</si>
  <si>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</si>
  <si>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</si>
  <si>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</si>
  <si>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</si>
  <si>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</si>
  <si>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</si>
  <si>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</si>
  <si>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</si>
  <si>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</si>
  <si>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</si>
  <si>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</si>
  <si>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</si>
  <si>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</si>
  <si>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</si>
  <si>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</si>
  <si>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</si>
  <si>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</si>
  <si>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</si>
  <si>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</si>
  <si>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</si>
  <si>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</si>
  <si>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</si>
  <si>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</si>
  <si>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</si>
  <si>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</si>
  <si>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</si>
  <si>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</si>
  <si>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</si>
  <si>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</si>
  <si>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</si>
  <si>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</si>
  <si>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</si>
  <si>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</si>
  <si>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</si>
  <si>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</si>
  <si>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</si>
  <si>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</si>
  <si>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</si>
  <si>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</si>
  <si>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</si>
  <si>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</si>
  <si>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</si>
  <si>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</si>
  <si>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</si>
  <si>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</si>
  <si>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</si>
  <si>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</si>
  <si>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</si>
  <si>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</si>
  <si>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</si>
  <si>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</si>
  <si>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</si>
  <si>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</si>
  <si>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</si>
  <si>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</si>
  <si>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</si>
  <si>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</si>
  <si>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</si>
  <si>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</si>
  <si>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</si>
  <si>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</si>
  <si>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</si>
  <si>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</si>
  <si>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</si>
  <si>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</si>
  <si>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</si>
  <si>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</si>
  <si>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</si>
  <si>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</si>
  <si>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</si>
  <si>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</si>
  <si>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</si>
  <si>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</si>
  <si>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</si>
  <si>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</si>
  <si>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</si>
  <si>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</si>
  <si>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</si>
  <si>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</si>
  <si>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</si>
  <si>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</si>
  <si>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</si>
  <si>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</si>
  <si>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</si>
  <si>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</si>
  <si>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</si>
  <si>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</si>
  <si>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</si>
  <si>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</si>
  <si>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</si>
  <si>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</si>
  <si>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</si>
  <si>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</si>
  <si>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</si>
  <si>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</si>
  <si>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</si>
  <si>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</si>
  <si>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</si>
  <si>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</si>
  <si>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</si>
  <si>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</si>
  <si>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</si>
  <si>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</si>
  <si>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</si>
  <si>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</si>
  <si>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</si>
  <si>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</si>
  <si>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</si>
  <si>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</si>
  <si>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</si>
  <si>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</si>
  <si>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</si>
  <si>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</si>
  <si>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</si>
  <si>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</si>
  <si>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</si>
  <si>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</si>
  <si>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</si>
  <si>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</si>
  <si>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</si>
  <si>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</si>
  <si>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</si>
  <si>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</si>
  <si>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</si>
  <si>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</si>
  <si>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</si>
  <si>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</si>
  <si>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</si>
  <si>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</si>
  <si>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</si>
  <si>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</si>
  <si>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</si>
  <si>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</si>
  <si>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</si>
  <si>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</si>
  <si>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</si>
  <si>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</si>
  <si>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</si>
  <si>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</si>
  <si>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</si>
  <si>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</si>
  <si>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</si>
  <si>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</si>
  <si>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</si>
  <si>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</si>
  <si>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</si>
  <si>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</si>
  <si>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</si>
  <si>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</si>
  <si>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</si>
  <si>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</si>
  <si>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</si>
  <si>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</si>
  <si>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</si>
  <si>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</si>
  <si>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</si>
  <si>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</si>
  <si>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</si>
  <si>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</si>
  <si>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</si>
  <si>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</si>
  <si>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</si>
  <si>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</si>
  <si>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</si>
  <si>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</si>
  <si>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</si>
  <si>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</si>
  <si>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</si>
  <si>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</si>
  <si>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</si>
  <si>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</si>
  <si>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</si>
  <si>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</si>
  <si>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</si>
  <si>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</si>
  <si>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</si>
  <si>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</si>
  <si>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</si>
  <si>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</si>
  <si>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</si>
  <si>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</si>
  <si>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</si>
  <si>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</si>
  <si>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</si>
  <si>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</si>
  <si>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</si>
  <si>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</si>
  <si>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</si>
  <si>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</si>
  <si>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</si>
  <si>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</si>
  <si>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</si>
  <si>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</si>
  <si>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</si>
  <si>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</si>
  <si>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</si>
  <si>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</si>
  <si>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</si>
  <si>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</si>
  <si>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</si>
  <si>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</si>
  <si>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</si>
  <si>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</si>
  <si>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</si>
  <si>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</si>
  <si>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</si>
  <si>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</si>
  <si>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</si>
  <si>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</si>
  <si>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</si>
  <si>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</si>
  <si>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</si>
  <si>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</si>
  <si>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</si>
  <si>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</si>
  <si>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</si>
  <si>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</si>
  <si>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</si>
  <si>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</si>
  <si>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</si>
  <si>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</si>
  <si>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</si>
  <si>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</si>
  <si>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</si>
  <si>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</si>
  <si>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</si>
  <si>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</si>
  <si>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</si>
  <si>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</si>
  <si>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</si>
  <si>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</si>
  <si>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</si>
  <si>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</si>
  <si>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</si>
  <si>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</si>
  <si>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</si>
  <si>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</si>
  <si>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</si>
  <si>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</si>
  <si>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</si>
  <si>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</si>
  <si>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</si>
  <si>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</si>
  <si>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</si>
  <si>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</si>
  <si>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</si>
  <si>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</si>
  <si>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</si>
  <si>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</si>
  <si>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</si>
  <si>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</si>
  <si>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</si>
  <si>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</si>
  <si>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</si>
  <si>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</si>
  <si>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</si>
  <si>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</si>
  <si>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</si>
  <si>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</si>
  <si>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</si>
  <si>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</si>
  <si>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</si>
  <si>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</si>
  <si>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</si>
  <si>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</si>
  <si>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</si>
  <si>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</si>
  <si>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</si>
  <si>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</si>
  <si>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</si>
  <si>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</si>
  <si>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</si>
  <si>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</si>
  <si>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</si>
  <si>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</si>
  <si>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</si>
  <si>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</si>
  <si>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</si>
  <si>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</si>
  <si>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</si>
  <si>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</si>
  <si>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</si>
  <si>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</si>
  <si>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</si>
  <si>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</si>
  <si>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</si>
  <si>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</si>
  <si>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</si>
  <si>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</si>
  <si>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</si>
  <si>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</si>
  <si>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</si>
  <si>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</si>
  <si>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</si>
  <si>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</si>
  <si>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</si>
  <si>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</si>
  <si>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</si>
  <si>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</si>
  <si>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</si>
  <si>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</si>
  <si>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</si>
  <si>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</si>
  <si>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</si>
  <si>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</si>
  <si>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</si>
  <si>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</si>
  <si>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</si>
  <si>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</si>
  <si>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</si>
  <si>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</si>
  <si>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</si>
  <si>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</si>
  <si>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</si>
  <si>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</si>
  <si>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</si>
  <si>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</si>
  <si>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</si>
  <si>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</si>
  <si>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</si>
  <si>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</si>
  <si>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</si>
  <si>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</si>
  <si>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</si>
  <si>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</si>
  <si>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</si>
  <si>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</si>
  <si>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</si>
  <si>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</si>
  <si>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</si>
  <si>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</si>
  <si>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</si>
  <si>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</si>
  <si>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</si>
  <si>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</si>
  <si>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</si>
  <si>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</si>
  <si>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</si>
  <si>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</si>
  <si>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</si>
  <si>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</si>
  <si>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</si>
  <si>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</si>
  <si>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</si>
  <si>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</si>
  <si>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</si>
  <si>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</si>
  <si>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</si>
  <si>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</si>
  <si>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</si>
  <si>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</si>
  <si>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</si>
  <si>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</si>
  <si>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</si>
  <si>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</si>
  <si>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</si>
  <si>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</si>
  <si>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</si>
  <si>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</si>
  <si>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</si>
  <si>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</si>
  <si>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</si>
  <si>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</si>
  <si>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</si>
  <si>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</si>
  <si>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</si>
  <si>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</si>
  <si>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</si>
  <si>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</si>
  <si>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</si>
  <si>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</si>
  <si>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</si>
  <si>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</si>
  <si>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</si>
  <si>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</si>
  <si>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</si>
  <si>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</si>
  <si>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</si>
  <si>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</si>
  <si>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</si>
  <si>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</si>
  <si>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</si>
  <si>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</si>
  <si>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</si>
  <si>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</si>
  <si>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</si>
  <si>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</si>
  <si>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</si>
  <si>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</si>
  <si>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</si>
  <si>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</si>
  <si>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</si>
  <si>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</si>
  <si>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</si>
  <si>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</si>
  <si>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</si>
  <si>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</si>
  <si>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</si>
  <si>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</si>
  <si>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</si>
  <si>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</si>
  <si>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</si>
  <si>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</si>
  <si>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</si>
  <si>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</si>
  <si>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</si>
  <si>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</si>
  <si>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</si>
  <si>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</si>
  <si>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</si>
  <si>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</si>
  <si>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</si>
  <si>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</si>
  <si>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</si>
  <si>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</si>
  <si>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</si>
  <si>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</si>
  <si>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</si>
  <si>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</si>
  <si>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</si>
  <si>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</si>
  <si>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</si>
  <si>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</si>
  <si>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</si>
  <si>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</si>
  <si>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</si>
  <si>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</si>
  <si>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</si>
  <si>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</si>
  <si>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</si>
  <si>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</si>
  <si>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</si>
  <si>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</si>
  <si>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</si>
  <si>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</si>
  <si>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</si>
  <si>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</si>
  <si>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</si>
  <si>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</si>
  <si>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</si>
  <si>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</si>
  <si>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</si>
  <si>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</si>
  <si>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</si>
  <si>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</si>
  <si>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</si>
  <si>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</si>
  <si>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</si>
  <si>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</si>
  <si>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</si>
  <si>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</si>
  <si>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</si>
  <si>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</si>
  <si>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</si>
  <si>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</si>
  <si>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</si>
  <si>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</si>
  <si>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</si>
  <si>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</si>
  <si>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</si>
  <si>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</si>
  <si>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</si>
  <si>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</si>
  <si>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</si>
  <si>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</si>
  <si>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</si>
  <si>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</si>
  <si>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</si>
  <si>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</si>
  <si>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</si>
  <si>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</si>
  <si>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</si>
  <si>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</si>
  <si>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</si>
  <si>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</si>
  <si>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</si>
  <si>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</si>
  <si>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</si>
  <si>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</si>
  <si>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</si>
  <si>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</si>
  <si>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</si>
  <si>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</si>
  <si>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</si>
  <si>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</si>
  <si>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</si>
  <si>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</si>
  <si>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</si>
  <si>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</si>
  <si>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</si>
  <si>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</si>
  <si>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</si>
  <si>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</si>
  <si>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</si>
  <si>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</si>
  <si>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</si>
  <si>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</si>
  <si>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</si>
  <si>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</si>
  <si>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</si>
  <si>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</si>
  <si>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</si>
  <si>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</si>
  <si>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</si>
  <si>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</si>
  <si>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</si>
  <si>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</si>
  <si>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</si>
  <si>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</si>
  <si>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</si>
  <si>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</si>
  <si>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</si>
  <si>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</si>
  <si>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</si>
  <si>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</si>
  <si>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</si>
  <si>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</si>
  <si>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</si>
  <si>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</si>
  <si>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</si>
  <si>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</si>
  <si>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</si>
  <si>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</si>
  <si>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</si>
  <si>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</si>
  <si>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</si>
  <si>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</si>
  <si>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</si>
  <si>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</si>
  <si>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</si>
  <si>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</si>
  <si>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</si>
  <si>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</si>
  <si>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</si>
  <si>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</si>
  <si>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</si>
  <si>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</si>
  <si>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</si>
  <si>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</si>
  <si>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</si>
  <si>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</si>
  <si>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</si>
  <si>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</si>
  <si>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</si>
  <si>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</si>
  <si>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</si>
  <si>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</si>
  <si>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</si>
  <si>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</si>
  <si>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</si>
  <si>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</si>
  <si>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</si>
  <si>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</si>
  <si>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</si>
  <si>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</si>
  <si>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</si>
  <si>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</si>
  <si>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</si>
  <si>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</si>
  <si>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</si>
  <si>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</si>
  <si>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</si>
  <si>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</si>
  <si>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</si>
  <si>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</si>
  <si>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</si>
  <si>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</si>
  <si>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</si>
  <si>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</si>
  <si>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</si>
  <si>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</si>
  <si>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</si>
  <si>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</si>
  <si>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</si>
  <si>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</si>
  <si>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</si>
  <si>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</si>
  <si>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</si>
  <si>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</si>
  <si>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</si>
  <si>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</si>
  <si>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</si>
  <si>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</si>
  <si>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</si>
  <si>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</si>
  <si>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</si>
  <si>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</si>
  <si>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</si>
  <si>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</si>
  <si>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</si>
  <si>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</si>
  <si>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</si>
  <si>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</si>
  <si>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</si>
  <si>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</si>
  <si>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</si>
  <si>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</si>
  <si>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</si>
  <si>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</si>
  <si>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</si>
  <si>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</si>
  <si>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</si>
  <si>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</si>
  <si>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</si>
  <si>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</si>
  <si>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</si>
  <si>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</si>
  <si>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</si>
  <si>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</si>
  <si>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</si>
  <si>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</si>
  <si>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</si>
  <si>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</si>
  <si>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</si>
  <si>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</si>
  <si>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</si>
  <si>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</si>
  <si>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</si>
  <si>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</si>
  <si>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</si>
  <si>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</si>
  <si>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</si>
  <si>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</si>
  <si>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</si>
  <si>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</si>
  <si>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</si>
  <si>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</si>
  <si>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</si>
  <si>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</si>
  <si>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</si>
  <si>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</si>
  <si>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</si>
  <si>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</si>
  <si>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</si>
  <si>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</si>
  <si>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</si>
  <si>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</si>
  <si>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</si>
  <si>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</si>
  <si>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</si>
  <si>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</si>
  <si>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</si>
  <si>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</si>
  <si>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</si>
  <si>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</si>
  <si>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</si>
  <si>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</si>
  <si>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</si>
  <si>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</si>
  <si>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</si>
  <si>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</si>
  <si>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</si>
  <si>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</si>
  <si>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</si>
  <si>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</si>
  <si>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</si>
  <si>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</si>
  <si>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</si>
  <si>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</si>
  <si>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</si>
  <si>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</si>
  <si>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</si>
  <si>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</si>
  <si>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</si>
  <si>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</si>
  <si>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</si>
  <si>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</si>
  <si>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</si>
  <si>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</si>
  <si>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</si>
  <si>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</si>
  <si>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</si>
  <si>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</si>
  <si>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</si>
  <si>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</si>
  <si>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</si>
  <si>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</si>
  <si>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</si>
  <si>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</si>
  <si>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</si>
  <si>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</si>
  <si>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</si>
  <si>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</si>
  <si>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</si>
  <si>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</si>
  <si>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</si>
  <si>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</si>
  <si>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</si>
  <si>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</si>
  <si>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</si>
  <si>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</si>
  <si>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</si>
  <si>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</si>
  <si>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</si>
  <si>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</si>
  <si>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</si>
  <si>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</si>
  <si>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</si>
  <si>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</si>
  <si>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</si>
  <si>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</si>
  <si>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</si>
  <si>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</si>
  <si>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</si>
  <si>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</si>
  <si>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</si>
  <si>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</si>
  <si>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</si>
  <si>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</si>
  <si>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</si>
  <si>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</si>
  <si>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</si>
  <si>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</si>
  <si>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</si>
  <si>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</si>
  <si>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</si>
  <si>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</si>
  <si>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</si>
  <si>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</si>
  <si>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</si>
  <si>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</si>
  <si>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</si>
  <si>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</si>
  <si>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</si>
  <si>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</si>
  <si>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</si>
  <si>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</si>
  <si>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</si>
  <si>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</si>
  <si>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</si>
  <si>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</si>
  <si>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</si>
  <si>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</si>
  <si>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</si>
  <si>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</si>
  <si>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</si>
  <si>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</si>
  <si>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</si>
  <si>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</si>
  <si>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</si>
  <si>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</si>
  <si>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</si>
  <si>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</si>
  <si>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</si>
  <si>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</si>
  <si>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</si>
  <si>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</si>
  <si>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</si>
  <si>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</si>
  <si>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</si>
  <si>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</si>
  <si>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</si>
  <si>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</si>
  <si>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</si>
  <si>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</si>
  <si>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</si>
  <si>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</si>
  <si>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</si>
  <si>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</si>
  <si>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</si>
  <si>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</si>
  <si>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</si>
  <si>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</si>
  <si>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</si>
  <si>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</si>
  <si>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</si>
  <si>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</si>
  <si>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</si>
  <si>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</si>
  <si>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</si>
  <si>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</si>
  <si>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</si>
  <si>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</si>
  <si>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</si>
  <si>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</si>
  <si>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</si>
  <si>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</si>
  <si>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</si>
  <si>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</si>
  <si>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</si>
  <si>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</si>
  <si>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</si>
  <si>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</si>
  <si>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</si>
  <si>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</si>
  <si>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</si>
  <si>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</si>
  <si>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</si>
  <si>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</si>
  <si>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</si>
  <si>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</si>
  <si>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</si>
  <si>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</si>
  <si>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</si>
  <si>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</si>
  <si>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</si>
  <si>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</si>
  <si>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</si>
  <si>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</si>
  <si>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</si>
  <si>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</si>
  <si>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</si>
  <si>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</si>
  <si>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</si>
  <si>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</si>
  <si>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</si>
  <si>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</si>
  <si>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</si>
  <si>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</si>
  <si>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</si>
  <si>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</si>
  <si>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</si>
  <si>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</si>
  <si>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</si>
  <si>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</si>
  <si>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</si>
  <si>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</si>
  <si>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</si>
  <si>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</si>
  <si>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</si>
  <si>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</si>
  <si>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</si>
  <si>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</si>
  <si>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</si>
  <si>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</si>
  <si>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</si>
  <si>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</si>
  <si>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</si>
  <si>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</si>
  <si>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</si>
  <si>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</si>
  <si>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</si>
  <si>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</si>
  <si>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</si>
  <si>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</si>
  <si>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</si>
  <si>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</si>
  <si>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</si>
  <si>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</si>
  <si>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</si>
  <si>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</si>
  <si>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</si>
  <si>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</si>
  <si>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</si>
  <si>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</si>
  <si>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</si>
  <si>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</si>
  <si>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</si>
  <si>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</si>
  <si>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</si>
  <si>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</si>
  <si>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</si>
  <si>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</si>
  <si>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</si>
  <si>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</si>
  <si>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</si>
  <si>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</si>
  <si>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</si>
  <si>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</si>
  <si>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</si>
  <si>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</si>
  <si>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</si>
  <si>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</si>
  <si>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</si>
  <si>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</si>
  <si>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</si>
  <si>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</si>
  <si>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</si>
  <si>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</si>
  <si>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</si>
  <si>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</si>
  <si>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</si>
  <si>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</si>
  <si>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</si>
  <si>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</si>
  <si>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</si>
  <si>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</si>
  <si>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</si>
  <si>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</si>
  <si>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</si>
  <si>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</si>
  <si>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</si>
  <si>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</si>
  <si>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</si>
  <si>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</si>
  <si>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</si>
  <si>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</si>
  <si>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</si>
  <si>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</si>
  <si>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</si>
  <si>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</si>
  <si>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</si>
  <si>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</si>
  <si>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</si>
  <si>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</si>
  <si>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</si>
  <si>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</si>
  <si>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</si>
  <si>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</si>
  <si>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</si>
  <si>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</si>
  <si>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</si>
  <si>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</si>
  <si>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</si>
  <si>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</si>
  <si>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</si>
  <si>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</si>
  <si>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</si>
  <si>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</si>
  <si>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</si>
  <si>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</si>
  <si>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</si>
  <si>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</si>
  <si>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</si>
  <si>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</si>
  <si>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</si>
  <si>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</si>
  <si>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</si>
  <si>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</si>
  <si>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</si>
  <si>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</si>
  <si>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</si>
  <si>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</si>
  <si>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</si>
  <si>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</si>
  <si>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</si>
  <si>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</si>
  <si>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</si>
  <si>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</si>
  <si>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</si>
  <si>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</si>
  <si>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</si>
  <si>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</si>
  <si>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</si>
  <si>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</si>
  <si>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</si>
  <si>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</si>
  <si>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</si>
  <si>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</si>
  <si>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</si>
  <si>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</si>
  <si>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</si>
  <si>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</si>
  <si>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</si>
  <si>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</si>
  <si>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</si>
  <si>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</si>
  <si>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</si>
  <si>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</si>
  <si>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</si>
  <si>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</si>
  <si>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</si>
  <si>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</si>
  <si>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</si>
  <si>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</si>
  <si>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</si>
  <si>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</si>
  <si>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</si>
  <si>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</si>
  <si>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</si>
  <si>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</si>
  <si>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</si>
  <si>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</si>
  <si>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</si>
  <si>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</si>
  <si>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</si>
  <si>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</si>
  <si>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</si>
  <si>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</si>
  <si>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</si>
  <si>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</si>
  <si>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</si>
  <si>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</si>
  <si>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</si>
  <si>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</si>
  <si>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</si>
  <si>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</si>
  <si>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</si>
  <si>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</si>
  <si>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</si>
  <si>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</si>
  <si>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</si>
  <si>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</si>
  <si>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</si>
  <si>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</si>
  <si>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</si>
  <si>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</si>
  <si>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</si>
  <si>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</si>
  <si>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</si>
  <si>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</si>
  <si>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</si>
  <si>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</si>
  <si>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</si>
  <si>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</si>
  <si>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</si>
  <si>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</si>
  <si>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</si>
  <si>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</si>
  <si>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</si>
  <si>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</si>
  <si>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</si>
  <si>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</si>
  <si>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</si>
  <si>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</si>
  <si>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</si>
  <si>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</si>
  <si>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</si>
  <si>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</si>
  <si>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</si>
  <si>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</si>
  <si>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</si>
  <si>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</si>
  <si>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</si>
  <si>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</si>
  <si>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</si>
  <si>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</si>
  <si>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</si>
  <si>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</si>
  <si>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</si>
  <si>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</si>
  <si>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</si>
  <si>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</si>
  <si>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</si>
  <si>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</si>
  <si>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</si>
  <si>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</si>
  <si>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</si>
  <si>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</si>
  <si>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</si>
  <si>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</si>
  <si>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</si>
  <si>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</si>
  <si>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</si>
  <si>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</si>
  <si>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</si>
  <si>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</si>
  <si>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</si>
  <si>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</si>
  <si>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</si>
  <si>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</si>
  <si>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</si>
  <si>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</si>
  <si>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</si>
  <si>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</si>
  <si>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</si>
  <si>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</si>
  <si>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</si>
  <si>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</si>
  <si>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</si>
  <si>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</si>
  <si>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</si>
  <si>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</si>
  <si>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</si>
  <si>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</si>
  <si>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</si>
  <si>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</si>
  <si>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</si>
  <si>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</si>
  <si>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</si>
  <si>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</si>
  <si>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</si>
  <si>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</si>
  <si>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</si>
  <si>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</si>
  <si>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</si>
  <si>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</si>
  <si>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</si>
  <si>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</si>
  <si>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</si>
  <si>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</si>
  <si>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</si>
  <si>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</si>
  <si>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</si>
  <si>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</si>
  <si>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</si>
  <si>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</si>
  <si>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</si>
  <si>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</si>
  <si>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</si>
  <si>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</si>
  <si>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</si>
  <si>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</si>
  <si>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</si>
  <si>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</si>
  <si>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</si>
  <si>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</si>
  <si>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</si>
  <si>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</si>
  <si>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</si>
  <si>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</si>
  <si>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</si>
  <si>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</si>
  <si>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</si>
  <si>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</si>
  <si>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</si>
  <si>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</si>
  <si>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</si>
  <si>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</si>
  <si>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</si>
  <si>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</si>
  <si>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</si>
  <si>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</si>
  <si>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</si>
  <si>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</si>
  <si>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</si>
  <si>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</si>
  <si>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</si>
  <si>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</si>
  <si>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</si>
  <si>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</si>
  <si>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</si>
  <si>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</si>
  <si>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</si>
  <si>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</si>
  <si>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</si>
  <si>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</si>
  <si>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</si>
  <si>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</si>
  <si>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</si>
  <si>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</si>
  <si>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</si>
  <si>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</si>
  <si>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</si>
  <si>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</si>
  <si>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</si>
  <si>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</si>
  <si>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</si>
  <si>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</si>
  <si>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</si>
  <si>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</si>
  <si>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</si>
  <si>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</si>
  <si>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</si>
  <si>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</si>
  <si>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</si>
  <si>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</si>
  <si>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</si>
  <si>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</si>
  <si>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</si>
  <si>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</si>
  <si>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</si>
  <si>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</si>
  <si>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</si>
  <si>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</si>
  <si>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</si>
  <si>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</si>
  <si>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</si>
  <si>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</si>
  <si>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</si>
  <si>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</si>
  <si>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</si>
  <si>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</si>
  <si>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</si>
  <si>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</si>
  <si>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</si>
  <si>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</si>
  <si>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</si>
  <si>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</si>
  <si>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</si>
  <si>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</si>
  <si>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</si>
  <si>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</si>
  <si>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</si>
  <si>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</si>
  <si>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</si>
  <si>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</si>
  <si>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</si>
  <si>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</si>
  <si>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</si>
  <si>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</si>
  <si>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</si>
  <si>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</si>
  <si>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</si>
  <si>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</si>
  <si>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</si>
  <si>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</si>
  <si>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</si>
  <si>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</si>
  <si>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</si>
  <si>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</si>
  <si>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</si>
  <si>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</si>
  <si>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</si>
  <si>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</si>
  <si>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</si>
  <si>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</si>
  <si>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</si>
  <si>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</si>
  <si>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</si>
  <si>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</si>
  <si>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</si>
  <si>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</si>
  <si>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</si>
  <si>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</si>
  <si>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</si>
  <si>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</si>
  <si>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</si>
  <si>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</si>
  <si>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</si>
  <si>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</si>
  <si>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</si>
  <si>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</si>
  <si>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</si>
  <si>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</si>
  <si>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</si>
  <si>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</si>
  <si>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</si>
  <si>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</si>
  <si>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</si>
  <si>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</si>
  <si>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</si>
  <si>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</si>
  <si>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</si>
  <si>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</si>
  <si>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</si>
  <si>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</si>
  <si>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</si>
  <si>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</si>
  <si>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</si>
  <si>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</si>
  <si>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</si>
  <si>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</si>
  <si>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</si>
  <si>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</si>
  <si>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</si>
  <si>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</si>
  <si>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</si>
  <si>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</si>
  <si>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</si>
  <si>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</si>
  <si>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</si>
  <si>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</si>
  <si>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</si>
  <si>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</si>
  <si>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</si>
  <si>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</si>
  <si>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</si>
  <si>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</si>
  <si>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</si>
  <si>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</si>
  <si>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</si>
  <si>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</si>
  <si>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</si>
  <si>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</si>
  <si>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</si>
  <si>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</si>
  <si>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</si>
  <si>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</si>
  <si>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</si>
  <si>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</si>
  <si>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</si>
  <si>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</si>
  <si>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</si>
  <si>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</si>
  <si>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</si>
  <si>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</si>
  <si>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</si>
  <si>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</si>
  <si>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</si>
  <si>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</si>
  <si>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</si>
  <si>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</si>
  <si>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</si>
  <si>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</si>
  <si>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</si>
  <si>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</si>
  <si>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</si>
  <si>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</si>
  <si>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</si>
  <si>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</si>
  <si>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</si>
  <si>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</si>
  <si>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</si>
  <si>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</si>
  <si>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</si>
  <si>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</si>
  <si>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</si>
  <si>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</si>
  <si>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</si>
  <si>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</si>
  <si>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</si>
  <si>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</si>
  <si>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</si>
  <si>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</si>
  <si>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</si>
  <si>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</si>
  <si>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</si>
  <si>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</si>
  <si>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</si>
  <si>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</si>
  <si>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</si>
  <si>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</si>
  <si>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</si>
  <si>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</si>
  <si>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</si>
  <si>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</si>
  <si>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</si>
  <si>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</si>
  <si>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</si>
  <si>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</si>
  <si>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</si>
  <si>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</si>
  <si>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</si>
  <si>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</si>
  <si>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</si>
  <si>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</si>
  <si>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</si>
  <si>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</si>
  <si>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</si>
  <si>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</si>
  <si>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</si>
  <si>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</si>
  <si>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</si>
  <si>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</si>
  <si>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</si>
  <si>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</si>
  <si>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</si>
  <si>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</si>
  <si>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</si>
  <si>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</si>
  <si>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</si>
  <si>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</si>
  <si>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</si>
  <si>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</si>
  <si>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</si>
  <si>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</si>
  <si>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</si>
  <si>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</si>
  <si>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</si>
  <si>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</si>
  <si>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</si>
  <si>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</si>
  <si>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</si>
  <si>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</si>
  <si>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</si>
  <si>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</si>
  <si>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</si>
  <si>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</si>
  <si>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</si>
  <si>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</si>
  <si>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</si>
  <si>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</si>
  <si>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</si>
  <si>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</si>
  <si>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</si>
  <si>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</si>
  <si>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</si>
  <si>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</si>
  <si>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</si>
  <si>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</si>
  <si>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</si>
  <si>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</si>
  <si>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</si>
  <si>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</si>
  <si>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</si>
  <si>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</si>
  <si>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</si>
  <si>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</si>
  <si>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</si>
  <si>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</si>
  <si>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</si>
  <si>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</si>
  <si>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</si>
  <si>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</si>
  <si>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</si>
  <si>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</si>
  <si>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</si>
  <si>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</si>
  <si>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</si>
  <si>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</si>
  <si>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</si>
  <si>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</si>
  <si>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</si>
  <si>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</si>
  <si>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</si>
  <si>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</si>
  <si>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</si>
  <si>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</si>
  <si>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</si>
  <si>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</si>
  <si>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</si>
  <si>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</si>
  <si>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</si>
  <si>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</si>
  <si>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</si>
  <si>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</si>
  <si>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</si>
  <si>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</si>
  <si>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</si>
  <si>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</si>
  <si>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</si>
  <si>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</si>
  <si>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</si>
  <si>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</si>
  <si>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</si>
  <si>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</si>
  <si>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</si>
  <si>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</si>
  <si>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</si>
  <si>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</si>
  <si>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</si>
  <si>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</si>
  <si>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</si>
  <si>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</si>
  <si>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</si>
  <si>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</si>
  <si>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</si>
  <si>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</si>
  <si>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</si>
  <si>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</si>
  <si>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</si>
  <si>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</si>
  <si>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</si>
  <si>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</si>
  <si>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</si>
  <si>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</si>
  <si>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</si>
  <si>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</si>
  <si>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</si>
  <si>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</si>
  <si>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</si>
  <si>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</si>
  <si>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</si>
  <si>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</si>
  <si>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</si>
  <si>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</si>
  <si>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</si>
  <si>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</si>
  <si>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</si>
  <si>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</si>
  <si>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</si>
  <si>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</si>
  <si>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</si>
  <si>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</si>
  <si>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</si>
  <si>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</si>
  <si>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</si>
  <si>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</si>
  <si>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</si>
  <si>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</si>
  <si>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</si>
  <si>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</si>
  <si>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</si>
  <si>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</si>
  <si>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</si>
  <si>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</si>
  <si>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</si>
  <si>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</si>
  <si>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</si>
  <si>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</si>
  <si>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</si>
  <si>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</si>
  <si>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</si>
  <si>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</si>
  <si>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</si>
  <si>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</si>
  <si>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</si>
  <si>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</si>
  <si>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</si>
  <si>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</si>
  <si>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</si>
  <si>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</si>
  <si>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</si>
  <si>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</si>
  <si>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</si>
  <si>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</si>
  <si>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</si>
  <si>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</si>
  <si>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</si>
  <si>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</si>
  <si>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</si>
  <si>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</si>
  <si>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</si>
  <si>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</si>
  <si>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</si>
  <si>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</si>
  <si>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</si>
  <si>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</si>
  <si>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</si>
  <si>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</si>
  <si>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</si>
  <si>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</si>
  <si>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</si>
  <si>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</si>
  <si>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</si>
  <si>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</si>
  <si>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</si>
  <si>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</si>
  <si>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</si>
  <si>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</si>
  <si>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</si>
  <si>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</si>
  <si>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</si>
  <si>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</si>
  <si>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</si>
  <si>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</si>
  <si>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</si>
  <si>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</si>
  <si>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</si>
  <si>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</si>
  <si>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</si>
  <si>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</si>
  <si>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</si>
  <si>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</si>
  <si>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</si>
  <si>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</si>
  <si>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</si>
  <si>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</si>
  <si>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</si>
  <si>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</si>
  <si>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</si>
  <si>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</si>
  <si>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</si>
  <si>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</si>
  <si>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</si>
  <si>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</si>
  <si>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</si>
  <si>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</si>
  <si>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</si>
  <si>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</si>
  <si>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</si>
  <si>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</si>
  <si>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</si>
  <si>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</si>
  <si>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</si>
  <si>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</si>
  <si>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</si>
  <si>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</si>
  <si>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</si>
  <si>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</si>
  <si>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</si>
  <si>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</si>
  <si>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</si>
  <si>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</si>
  <si>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</si>
  <si>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</si>
  <si>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</si>
  <si>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</si>
  <si>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</si>
  <si>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</si>
  <si>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</si>
  <si>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</si>
  <si>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</si>
  <si>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</si>
  <si>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</si>
  <si>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</si>
  <si>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</si>
  <si>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</si>
  <si>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</si>
  <si>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</si>
  <si>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</si>
  <si>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</si>
  <si>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</si>
  <si>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</si>
  <si>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</si>
  <si>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</si>
  <si>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</si>
  <si>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</si>
  <si>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</si>
  <si>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</si>
  <si>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</si>
  <si>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</si>
  <si>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</si>
  <si>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</si>
  <si>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</si>
  <si>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</si>
  <si>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</si>
  <si>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</si>
  <si>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</si>
  <si>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</si>
  <si>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</si>
  <si>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</si>
  <si>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</si>
  <si>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</si>
  <si>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</si>
  <si>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</si>
  <si>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</si>
  <si>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</si>
  <si>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</si>
  <si>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</si>
  <si>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</si>
  <si>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</si>
  <si>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</si>
  <si>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</si>
  <si>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</si>
  <si>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</si>
  <si>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</si>
  <si>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</si>
  <si>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</si>
  <si>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</si>
  <si>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</si>
  <si>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</si>
  <si>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</si>
  <si>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</si>
  <si>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</si>
  <si>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</si>
  <si>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</si>
  <si>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</si>
  <si>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</si>
  <si>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</si>
  <si>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</si>
  <si>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</si>
  <si>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</si>
  <si>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</si>
  <si>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</si>
  <si>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</si>
  <si>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</si>
  <si>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</si>
  <si>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</si>
  <si>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</si>
  <si>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</si>
  <si>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</si>
  <si>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</si>
  <si>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</si>
  <si>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</si>
  <si>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</si>
  <si>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</si>
  <si>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</si>
  <si>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</si>
  <si>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</si>
  <si>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</si>
  <si>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</si>
  <si>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</si>
  <si>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</si>
  <si>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</si>
  <si>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</si>
  <si>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</si>
  <si>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</si>
  <si>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</si>
  <si>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</si>
  <si>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</si>
  <si>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</si>
  <si>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</si>
  <si>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</si>
  <si>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</si>
  <si>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</si>
  <si>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</si>
  <si>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</si>
  <si>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</si>
  <si>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</si>
  <si>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</si>
  <si>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</si>
  <si>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</si>
  <si>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</si>
  <si>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</si>
  <si>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</si>
  <si>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</si>
  <si>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</si>
  <si>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</si>
  <si>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</si>
  <si>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</si>
  <si>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</si>
  <si>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</si>
  <si>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</si>
  <si>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</si>
  <si>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</si>
  <si>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</si>
  <si>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</si>
  <si>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</si>
  <si>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</si>
  <si>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</si>
  <si>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</si>
  <si>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</si>
  <si>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</si>
  <si>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</si>
  <si>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</si>
  <si>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</si>
  <si>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</si>
  <si>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</si>
  <si>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</si>
  <si>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</si>
  <si>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</si>
  <si>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</si>
  <si>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</si>
  <si>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</si>
  <si>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</si>
  <si>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</si>
  <si>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</si>
  <si>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</si>
  <si>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</si>
  <si>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</si>
  <si>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</si>
  <si>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</si>
  <si>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</si>
  <si>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</si>
  <si>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</si>
  <si>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</si>
  <si>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</si>
  <si>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</si>
  <si>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</si>
  <si>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</si>
  <si>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</si>
  <si>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</si>
  <si>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</si>
  <si>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</si>
  <si>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</si>
  <si>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</si>
  <si>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</si>
  <si>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</si>
  <si>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</si>
  <si>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</si>
  <si>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</si>
  <si>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</si>
  <si>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</si>
  <si>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</si>
  <si>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</si>
  <si>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</si>
  <si>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</si>
  <si>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</si>
  <si>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</si>
  <si>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</si>
  <si>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</si>
  <si>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</si>
  <si>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</si>
  <si>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</si>
  <si>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</si>
  <si>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</si>
  <si>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</si>
  <si>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</si>
  <si>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</si>
  <si>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</si>
  <si>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</si>
  <si>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</si>
  <si>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</si>
  <si>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</si>
  <si>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</si>
  <si>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</si>
  <si>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</si>
  <si>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</si>
  <si>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</si>
  <si>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</si>
  <si>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</si>
  <si>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</si>
  <si>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</si>
  <si>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</si>
  <si>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</si>
  <si>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</si>
  <si>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</si>
  <si>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</si>
  <si>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</si>
  <si>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</si>
  <si>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</si>
  <si>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</si>
  <si>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</si>
  <si>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</si>
  <si>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</si>
  <si>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</si>
  <si>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</si>
  <si>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</si>
  <si>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</si>
  <si>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</si>
  <si>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</si>
  <si>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</si>
  <si>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</si>
  <si>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</si>
  <si>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</si>
  <si>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</si>
  <si>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</si>
  <si>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</si>
  <si>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</si>
  <si>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</si>
  <si>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</si>
  <si>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</si>
  <si>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</si>
  <si>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</si>
  <si>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</si>
  <si>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</si>
  <si>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</si>
  <si>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</si>
  <si>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</si>
  <si>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</si>
  <si>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</si>
  <si>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</si>
  <si>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</si>
  <si>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</si>
  <si>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</si>
  <si>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</si>
  <si>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</si>
  <si>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</si>
  <si>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</si>
  <si>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</si>
  <si>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</si>
  <si>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</si>
  <si>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</si>
  <si>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</si>
  <si>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</si>
  <si>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</si>
  <si>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</si>
  <si>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</si>
  <si>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</si>
  <si>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</si>
  <si>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</si>
  <si>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</si>
  <si>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</si>
  <si>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</si>
  <si>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</si>
  <si>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</si>
  <si>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</si>
  <si>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</si>
  <si>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</si>
  <si>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</si>
  <si>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</si>
  <si>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</si>
  <si>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</si>
  <si>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</si>
  <si>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</si>
  <si>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</si>
  <si>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</si>
  <si>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</si>
  <si>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</si>
  <si>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</si>
  <si>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</si>
  <si>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</si>
  <si>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</si>
  <si>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</si>
  <si>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</si>
  <si>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</si>
  <si>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</si>
  <si>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</si>
  <si>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</si>
  <si>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</si>
  <si>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</si>
  <si>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</si>
  <si>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</si>
  <si>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</si>
  <si>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</si>
  <si>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</si>
  <si>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</si>
  <si>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</si>
  <si>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</si>
  <si>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</si>
  <si>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</si>
  <si>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</si>
  <si>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</si>
  <si>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</si>
  <si>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</si>
  <si>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</si>
  <si>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</si>
  <si>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</si>
  <si>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</si>
  <si>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</si>
  <si>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</si>
  <si>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</si>
  <si>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</si>
  <si>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</si>
  <si>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</si>
  <si>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</si>
  <si>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</si>
  <si>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</si>
  <si>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</si>
  <si>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</si>
  <si>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</si>
  <si>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</si>
  <si>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</si>
  <si>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</si>
  <si>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</si>
  <si>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</si>
  <si>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</si>
  <si>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</si>
  <si>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</si>
  <si>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</si>
  <si>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</si>
  <si>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</si>
  <si>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</si>
  <si>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</si>
  <si>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</si>
  <si>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</si>
  <si>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</si>
  <si>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</si>
  <si>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</si>
  <si>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</si>
  <si>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</si>
  <si>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</si>
  <si>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</si>
  <si>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</si>
  <si>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</si>
  <si>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</si>
  <si>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</si>
  <si>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</si>
  <si>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</si>
  <si>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</si>
  <si>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</si>
  <si>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</si>
  <si>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</si>
  <si>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</si>
  <si>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</si>
  <si>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</si>
  <si>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</si>
  <si>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</si>
  <si>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</si>
  <si>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</si>
  <si>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</si>
  <si>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</si>
  <si>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</si>
  <si>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</si>
  <si>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</si>
  <si>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</si>
  <si>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</si>
  <si>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</si>
  <si>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</si>
  <si>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</si>
  <si>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</si>
  <si>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</si>
  <si>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</si>
  <si>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</si>
  <si>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</si>
  <si>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</si>
  <si>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</si>
  <si>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</si>
  <si>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</si>
  <si>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</si>
  <si>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</si>
  <si>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</si>
  <si>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</si>
  <si>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</si>
  <si>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</si>
  <si>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</si>
  <si>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</si>
  <si>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</si>
  <si>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</si>
  <si>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</si>
  <si>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</si>
  <si>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</si>
  <si>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</si>
  <si>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</si>
  <si>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</si>
  <si>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</si>
  <si>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</si>
  <si>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</si>
  <si>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</si>
  <si>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</si>
  <si>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</si>
  <si>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</si>
  <si>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</si>
  <si>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</si>
  <si>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</si>
  <si>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</si>
  <si>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</si>
  <si>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</si>
  <si>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</si>
  <si>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</si>
  <si>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</si>
  <si>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</si>
  <si>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</si>
  <si>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</si>
  <si>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</si>
  <si>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</si>
  <si>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</si>
  <si>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</si>
  <si>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</si>
  <si>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</si>
  <si>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</si>
  <si>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</si>
  <si>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</si>
  <si>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</si>
  <si>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</si>
  <si>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</si>
  <si>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</si>
  <si>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</si>
  <si>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</si>
  <si>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</si>
  <si>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</si>
  <si>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</si>
  <si>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</si>
  <si>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</si>
  <si>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</si>
  <si>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</si>
  <si>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</si>
  <si>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</si>
  <si>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</si>
  <si>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</si>
  <si>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</si>
  <si>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</si>
  <si>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</si>
  <si>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</si>
  <si>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</si>
  <si>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</si>
  <si>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</si>
  <si>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</si>
  <si>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</si>
  <si>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</si>
  <si>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</si>
  <si>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</si>
  <si>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</si>
  <si>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</si>
  <si>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</si>
  <si>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</si>
  <si>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</si>
  <si>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</si>
  <si>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</si>
  <si>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</si>
  <si>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</si>
  <si>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</si>
  <si>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</si>
  <si>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</si>
  <si>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</si>
  <si>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</si>
  <si>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</si>
  <si>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</si>
  <si>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</si>
  <si>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</si>
  <si>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</si>
  <si>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</si>
  <si>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</si>
  <si>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</si>
  <si>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</si>
  <si>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</si>
  <si>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</si>
  <si>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</si>
  <si>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</si>
  <si>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</si>
  <si>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</si>
  <si>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</si>
  <si>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</si>
  <si>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</si>
  <si>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</si>
  <si>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</si>
  <si>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</si>
  <si>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</si>
  <si>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</si>
  <si>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</si>
  <si>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</si>
  <si>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</si>
  <si>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</si>
  <si>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</si>
  <si>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</si>
  <si>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</si>
  <si>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</si>
  <si>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</si>
  <si>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</si>
  <si>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</si>
  <si>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</si>
  <si>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</si>
  <si>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</si>
  <si>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</si>
  <si>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</si>
  <si>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</si>
  <si>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</si>
  <si>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</si>
  <si>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</si>
  <si>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</si>
  <si>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</si>
  <si>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</si>
  <si>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</si>
  <si>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</si>
  <si>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</si>
  <si>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</si>
  <si>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</si>
  <si>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</si>
  <si>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</si>
  <si>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</si>
  <si>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</si>
  <si>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</si>
  <si>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</si>
  <si>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</si>
  <si>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</si>
  <si>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</si>
  <si>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</si>
  <si>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</si>
  <si>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</si>
  <si>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</si>
  <si>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</si>
  <si>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</si>
  <si>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</si>
  <si>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</si>
  <si>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</si>
  <si>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</si>
  <si>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</si>
  <si>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</si>
  <si>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</si>
  <si>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</si>
  <si>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</si>
  <si>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</si>
  <si>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</si>
  <si>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</si>
  <si>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</si>
  <si>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</si>
  <si>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</si>
  <si>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</si>
  <si>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</si>
  <si>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</si>
  <si>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</si>
  <si>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</si>
  <si>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</si>
  <si>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</si>
  <si>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</si>
  <si>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</si>
  <si>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</si>
  <si>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</si>
  <si>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</si>
  <si>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</si>
  <si>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</si>
  <si>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</si>
  <si>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</si>
  <si>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</si>
  <si>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</si>
  <si>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</si>
  <si>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</si>
  <si>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</si>
  <si>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</si>
  <si>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</si>
  <si>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</si>
  <si>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</si>
  <si>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</si>
  <si>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</si>
  <si>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</si>
  <si>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</si>
  <si>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</si>
  <si>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</si>
  <si>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</si>
  <si>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</si>
  <si>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</si>
  <si>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</si>
  <si>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</si>
  <si>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</si>
  <si>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</si>
  <si>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</si>
  <si>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</si>
  <si>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</si>
  <si>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</si>
  <si>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</si>
  <si>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</si>
  <si>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</si>
  <si>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</si>
  <si>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</si>
  <si>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</si>
  <si>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</si>
  <si>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</si>
  <si>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</si>
  <si>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</si>
  <si>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</si>
  <si>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</si>
  <si>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</si>
  <si>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</si>
  <si>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</si>
  <si>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</si>
  <si>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</si>
  <si>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</si>
  <si>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</si>
  <si>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</si>
  <si>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</si>
  <si>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</si>
  <si>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</si>
  <si>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</si>
  <si>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</si>
  <si>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</si>
  <si>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</si>
  <si>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</si>
  <si>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</si>
  <si>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</si>
  <si>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</si>
  <si>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</si>
  <si>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</si>
  <si>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</si>
  <si>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</si>
  <si>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</si>
  <si>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</si>
  <si>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</si>
  <si>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</si>
  <si>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</si>
  <si>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</si>
  <si>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</si>
  <si>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</si>
  <si>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</si>
  <si>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</si>
  <si>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</si>
  <si>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</si>
  <si>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</si>
  <si>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</si>
  <si>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</si>
  <si>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</si>
  <si>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</si>
  <si>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</si>
  <si>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</si>
  <si>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</si>
  <si>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</si>
  <si>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</si>
  <si>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</si>
  <si>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</si>
  <si>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</si>
  <si>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</si>
  <si>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</si>
  <si>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</si>
  <si>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</si>
  <si>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</si>
  <si>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</si>
  <si>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</si>
  <si>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</si>
  <si>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</si>
  <si>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</si>
  <si>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</si>
  <si>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</si>
  <si>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</si>
  <si>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</si>
  <si>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</si>
  <si>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</si>
  <si>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</si>
  <si>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</si>
  <si>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</si>
  <si>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</si>
  <si>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</si>
  <si>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</si>
  <si>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</si>
  <si>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</si>
  <si>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</si>
  <si>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</si>
  <si>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</si>
  <si>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</si>
  <si>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</si>
  <si>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</si>
  <si>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</si>
  <si>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</si>
  <si>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</si>
  <si>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</si>
  <si>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</si>
  <si>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</si>
  <si>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</si>
  <si>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</si>
  <si>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</si>
  <si>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</si>
  <si>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</si>
  <si>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</si>
  <si>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</si>
  <si>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</si>
  <si>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</si>
  <si>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</si>
  <si>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</si>
  <si>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</si>
  <si>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</si>
  <si>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</si>
  <si>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</si>
  <si>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</si>
  <si>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</si>
  <si>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</si>
  <si>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</si>
  <si>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</si>
  <si>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</si>
  <si>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</si>
  <si>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</si>
  <si>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</si>
  <si>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</si>
  <si>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</si>
  <si>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</si>
  <si>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</si>
  <si>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</si>
  <si>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</si>
  <si>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</si>
  <si>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</si>
  <si>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</si>
  <si>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</si>
  <si>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</si>
  <si>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</si>
  <si>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</si>
  <si>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</si>
  <si>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</si>
  <si>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</si>
  <si>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</si>
  <si>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</si>
  <si>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</si>
  <si>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</si>
  <si>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</si>
  <si>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</si>
  <si>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</si>
  <si>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</si>
  <si>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</si>
  <si>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</si>
  <si>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</si>
  <si>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</si>
  <si>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</si>
  <si>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</si>
  <si>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</si>
  <si>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</si>
  <si>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</si>
  <si>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</si>
  <si>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</si>
  <si>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</si>
  <si>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</si>
  <si>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</si>
  <si>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</si>
  <si>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</si>
  <si>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</si>
  <si>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</si>
  <si>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</si>
  <si>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</si>
  <si>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</si>
  <si>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</si>
  <si>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</si>
  <si>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</si>
  <si>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</si>
  <si>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</si>
  <si>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</si>
  <si>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</si>
  <si>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</si>
  <si>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</si>
  <si>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</si>
  <si>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</si>
  <si>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</si>
  <si>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</si>
  <si>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</si>
  <si>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</si>
  <si>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</si>
  <si>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</si>
  <si>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</si>
  <si>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</si>
  <si>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</si>
  <si>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</si>
  <si>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</si>
  <si>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</si>
  <si>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</si>
  <si>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</si>
  <si>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</si>
  <si>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</si>
  <si>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</si>
  <si>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</si>
  <si>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</si>
  <si>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</si>
  <si>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</si>
  <si>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</si>
  <si>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</si>
  <si>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</si>
  <si>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</si>
  <si>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</si>
  <si>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</si>
  <si>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</si>
  <si>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</si>
  <si>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</si>
  <si>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</si>
  <si>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</si>
  <si>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</si>
  <si>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</si>
  <si>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</si>
  <si>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</si>
  <si>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</si>
  <si>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</si>
  <si>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</si>
  <si>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</si>
  <si>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</si>
  <si>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</si>
  <si>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</si>
  <si>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</si>
  <si>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</si>
  <si>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</si>
  <si>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</si>
  <si>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</si>
  <si>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</si>
  <si>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</si>
  <si>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</si>
  <si>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</si>
  <si>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</si>
  <si>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</si>
  <si>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</si>
  <si>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</si>
  <si>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</si>
  <si>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</si>
  <si>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</si>
  <si>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</si>
  <si>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</si>
  <si>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</si>
  <si>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</si>
  <si>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</si>
  <si>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</si>
  <si>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</si>
  <si>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</si>
  <si>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</si>
  <si>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</si>
  <si>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</si>
  <si>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</si>
  <si>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</si>
  <si>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</si>
  <si>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</si>
  <si>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</si>
  <si>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</si>
  <si>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</si>
  <si>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</si>
  <si>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</si>
  <si>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</si>
  <si>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</si>
  <si>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</si>
  <si>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</si>
  <si>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</si>
  <si>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</si>
  <si>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</si>
  <si>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</si>
  <si>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</si>
  <si>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</si>
  <si>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</si>
  <si>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</si>
  <si>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</si>
  <si>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</si>
  <si>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</si>
  <si>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</si>
  <si>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</si>
  <si>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</si>
  <si>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</si>
  <si>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</si>
  <si>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</si>
  <si>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</si>
  <si>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</si>
  <si>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</si>
  <si>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</si>
  <si>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</si>
  <si>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</si>
  <si>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</si>
  <si>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</si>
  <si>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</si>
  <si>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</si>
  <si>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</si>
  <si>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</si>
  <si>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</si>
  <si>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</si>
  <si>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</si>
  <si>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</si>
  <si>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</si>
  <si>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</si>
  <si>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</si>
  <si>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</si>
  <si>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</si>
  <si>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</si>
  <si>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</si>
  <si>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</si>
  <si>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</si>
  <si>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</si>
  <si>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</si>
  <si>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</si>
  <si>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</si>
  <si>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</si>
  <si>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</si>
  <si>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</si>
  <si>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</si>
  <si>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</si>
  <si>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</si>
  <si>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</si>
  <si>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</si>
  <si>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</si>
  <si>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</si>
  <si>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</si>
  <si>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</si>
  <si>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</si>
  <si>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</si>
  <si>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</si>
  <si>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</si>
  <si>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</si>
  <si>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</si>
  <si>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</si>
  <si>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</si>
  <si>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</si>
  <si>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</si>
  <si>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</si>
  <si>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</si>
  <si>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</si>
  <si>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</si>
  <si>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</si>
  <si>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</si>
  <si>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</si>
  <si>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</si>
  <si>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</si>
  <si>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</si>
  <si>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</si>
  <si>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</si>
  <si>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</si>
  <si>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</si>
  <si>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</si>
  <si>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</si>
  <si>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</si>
  <si>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</si>
  <si>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</si>
  <si>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</si>
  <si>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</si>
  <si>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</si>
  <si>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</si>
  <si>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</si>
  <si>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</si>
  <si>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</si>
  <si>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</si>
  <si>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</si>
  <si>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</si>
  <si>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</si>
  <si>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</si>
  <si>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</si>
  <si>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</si>
  <si>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</si>
  <si>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</si>
  <si>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</si>
  <si>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</si>
  <si>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</si>
  <si>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</si>
  <si>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</si>
  <si>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</si>
  <si>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</si>
  <si>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</si>
  <si>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</si>
  <si>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</si>
  <si>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</si>
  <si>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</si>
  <si>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</si>
  <si>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</si>
  <si>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</si>
  <si>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</si>
  <si>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</si>
  <si>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</si>
  <si>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</si>
  <si>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</si>
  <si>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</si>
  <si>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</si>
  <si>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</si>
  <si>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</si>
  <si>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</si>
  <si>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</si>
  <si>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</si>
  <si>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</si>
  <si>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</si>
  <si>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</si>
  <si>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</si>
  <si>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</si>
  <si>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</si>
  <si>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</si>
  <si>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</si>
  <si>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</si>
  <si>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</si>
  <si>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</si>
  <si>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</si>
  <si>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</si>
  <si>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</si>
  <si>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</si>
  <si>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</si>
  <si>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</si>
  <si>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</si>
  <si>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</si>
  <si>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</si>
  <si>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</si>
  <si>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</si>
  <si>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</si>
  <si>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</si>
  <si>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</si>
  <si>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</si>
  <si>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</si>
  <si>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</si>
  <si>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</si>
  <si>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</si>
  <si>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</si>
  <si>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</si>
  <si>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</si>
  <si>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</si>
  <si>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</si>
  <si>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</si>
  <si>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</si>
  <si>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</si>
  <si>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</si>
  <si>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</si>
  <si>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</si>
  <si>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</si>
  <si>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</si>
  <si>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</si>
  <si>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</si>
  <si>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</si>
  <si>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</si>
  <si>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</si>
  <si>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</si>
  <si>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</si>
  <si>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</si>
  <si>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</si>
  <si>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</si>
  <si>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</si>
  <si>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</si>
  <si>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</si>
  <si>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</si>
  <si>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</si>
  <si>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</si>
  <si>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</si>
  <si>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</si>
  <si>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</si>
  <si>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</si>
  <si>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</si>
  <si>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</si>
  <si>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</si>
  <si>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</si>
  <si>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</si>
  <si>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</si>
  <si>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</si>
  <si>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</si>
  <si>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</si>
  <si>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</si>
  <si>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</si>
  <si>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</si>
  <si>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</si>
  <si>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</si>
  <si>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</si>
  <si>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</si>
  <si>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</si>
  <si>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</si>
  <si>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</si>
  <si>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</si>
  <si>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</si>
  <si>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</si>
  <si>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</si>
  <si>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</si>
  <si>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</si>
  <si>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</si>
  <si>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</si>
  <si>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</si>
  <si>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</si>
  <si>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</si>
  <si>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</si>
  <si>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</si>
  <si>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</si>
  <si>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</si>
  <si>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</si>
  <si>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</si>
  <si>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</si>
  <si>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</si>
  <si>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</si>
  <si>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</si>
  <si>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</si>
  <si>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</si>
  <si>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</si>
  <si>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</si>
  <si>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</si>
  <si>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</si>
  <si>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</si>
  <si>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</si>
  <si>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</si>
  <si>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</si>
  <si>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</si>
  <si>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</si>
  <si>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</si>
  <si>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</si>
  <si>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</si>
  <si>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</si>
  <si>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</si>
  <si>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</si>
  <si>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</si>
  <si>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</si>
  <si>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</si>
  <si>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</si>
  <si>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</si>
  <si>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</si>
  <si>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</si>
  <si>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</si>
  <si>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</si>
  <si>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</si>
  <si>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</si>
  <si>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</si>
  <si>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</si>
  <si>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</si>
  <si>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</si>
  <si>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</si>
  <si>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</si>
  <si>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</si>
  <si>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</si>
  <si>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</si>
  <si>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</si>
  <si>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</si>
  <si>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</si>
  <si>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</si>
  <si>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</si>
  <si>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</si>
  <si>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</si>
  <si>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</si>
  <si>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</si>
  <si>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</si>
  <si>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</si>
  <si>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</si>
  <si>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</si>
  <si>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</si>
  <si>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</si>
  <si>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</si>
  <si>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</si>
  <si>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</si>
  <si>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</si>
  <si>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</si>
  <si>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</si>
  <si>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</si>
  <si>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</si>
  <si>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</si>
  <si>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</si>
  <si>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</si>
  <si>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</si>
  <si>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</si>
  <si>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</si>
  <si>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</si>
  <si>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</si>
  <si>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</si>
  <si>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</si>
  <si>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</si>
  <si>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</si>
  <si>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</si>
  <si>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</si>
  <si>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</si>
  <si>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</si>
  <si>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</si>
  <si>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</si>
  <si>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</si>
  <si>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</si>
  <si>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</si>
  <si>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</si>
  <si>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</si>
  <si>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</si>
  <si>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</si>
  <si>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</si>
  <si>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</si>
  <si>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</si>
  <si>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</si>
  <si>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</si>
  <si>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</si>
  <si>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</si>
  <si>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</si>
  <si>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</si>
  <si>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</si>
  <si>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</si>
  <si>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</si>
  <si>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</si>
  <si>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</si>
  <si>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</si>
  <si>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</si>
  <si>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</si>
  <si>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</si>
  <si>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</si>
  <si>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</si>
  <si>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</si>
  <si>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</si>
  <si>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</si>
  <si>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</si>
  <si>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</si>
  <si>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</si>
  <si>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</si>
  <si>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</si>
  <si>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</si>
  <si>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</si>
  <si>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</si>
  <si>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</si>
  <si>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</si>
  <si>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</si>
  <si>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</si>
  <si>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</si>
  <si>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</si>
  <si>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</si>
  <si>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</si>
  <si>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</si>
  <si>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</si>
  <si>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</si>
  <si>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</si>
  <si>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</si>
  <si>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</si>
  <si>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</si>
  <si>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</si>
  <si>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</si>
  <si>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</si>
  <si>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</si>
  <si>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</si>
  <si>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</si>
  <si>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</si>
  <si>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</si>
  <si>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</si>
  <si>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</si>
  <si>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</si>
  <si>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</si>
  <si>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</si>
  <si>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</si>
  <si>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</si>
  <si>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</si>
  <si>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</si>
  <si>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</si>
  <si>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</si>
  <si>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</si>
  <si>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</si>
  <si>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</si>
  <si>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</si>
  <si>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</si>
  <si>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</si>
  <si>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</si>
  <si>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</si>
  <si>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</si>
  <si>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</si>
  <si>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</si>
  <si>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</si>
  <si>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</si>
  <si>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</si>
  <si>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</si>
  <si>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</si>
  <si>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</si>
  <si>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</si>
  <si>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</si>
  <si>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</si>
  <si>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</si>
  <si>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</si>
  <si>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</si>
  <si>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</si>
  <si>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</si>
  <si>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</si>
  <si>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</si>
  <si>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</si>
  <si>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</si>
  <si>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</si>
  <si>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</si>
  <si>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</si>
  <si>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</si>
  <si>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</si>
  <si>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</si>
  <si>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</si>
  <si>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</si>
  <si>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</si>
  <si>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</si>
  <si>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</si>
  <si>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</si>
  <si>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</si>
  <si>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</si>
  <si>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</si>
  <si>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</si>
  <si>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</si>
  <si>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</si>
  <si>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</si>
  <si>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</si>
  <si>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</si>
  <si>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</si>
  <si>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</si>
  <si>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</si>
  <si>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</si>
  <si>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</si>
  <si>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</si>
  <si>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</si>
  <si>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</si>
  <si>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</si>
  <si>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</si>
  <si>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</si>
  <si>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</si>
  <si>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</si>
  <si>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</si>
  <si>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</si>
  <si>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</si>
  <si>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</si>
  <si>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</si>
  <si>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</si>
  <si>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</si>
  <si>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</si>
  <si>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</si>
  <si>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</si>
  <si>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</si>
  <si>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</si>
  <si>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</si>
  <si>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</si>
  <si>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</si>
  <si>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</si>
  <si>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</si>
  <si>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</si>
  <si>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</si>
  <si>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</si>
  <si>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</si>
  <si>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</si>
  <si>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</si>
  <si>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</si>
  <si>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</si>
  <si>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</si>
  <si>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</si>
  <si>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</si>
  <si>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</si>
  <si>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</si>
  <si>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</si>
  <si>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</si>
  <si>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</si>
  <si>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</si>
  <si>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</si>
  <si>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</si>
  <si>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</si>
  <si>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</si>
  <si>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</si>
  <si>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</si>
  <si>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</si>
  <si>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</si>
  <si>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</si>
  <si>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</si>
  <si>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</si>
  <si>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</si>
  <si>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</si>
  <si>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</si>
  <si>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</si>
  <si>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</si>
  <si>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</si>
  <si>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</si>
  <si>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</si>
  <si>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</si>
  <si>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</si>
  <si>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</si>
  <si>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</si>
  <si>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</si>
  <si>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</si>
  <si>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</si>
  <si>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</si>
  <si>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</si>
  <si>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</si>
  <si>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</si>
  <si>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</si>
  <si>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</si>
  <si>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</si>
  <si>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</si>
  <si>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</si>
  <si>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</si>
  <si>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</si>
  <si>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</si>
  <si>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</si>
  <si>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</si>
  <si>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</si>
  <si>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</si>
  <si>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</si>
  <si>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</si>
  <si>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</si>
  <si>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</si>
  <si>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</si>
  <si>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</si>
  <si>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</si>
  <si>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</si>
  <si>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</si>
  <si>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</si>
  <si>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</si>
  <si>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</si>
  <si>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</si>
  <si>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</si>
  <si>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</si>
  <si>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</si>
  <si>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</si>
  <si>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</si>
  <si>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</si>
  <si>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</si>
  <si>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</si>
  <si>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</si>
  <si>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</si>
  <si>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</si>
  <si>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</si>
  <si>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</si>
  <si>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</si>
  <si>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</si>
  <si>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</si>
  <si>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</si>
  <si>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</si>
  <si>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</si>
  <si>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</si>
  <si>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</si>
  <si>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</si>
  <si>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</si>
  <si>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</si>
  <si>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</si>
  <si>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</si>
  <si>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</si>
  <si>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</si>
  <si>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</si>
  <si>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</si>
  <si>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</si>
  <si>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</si>
  <si>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</si>
  <si>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</si>
  <si>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</si>
  <si>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</si>
  <si>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</si>
  <si>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</si>
  <si>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</si>
  <si>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</si>
  <si>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</si>
  <si>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</si>
  <si>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</si>
  <si>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</si>
  <si>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</si>
  <si>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</si>
  <si>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</si>
  <si>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</si>
  <si>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</si>
  <si>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</si>
  <si>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</si>
  <si>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</si>
  <si>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</si>
  <si>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</si>
  <si>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</si>
  <si>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</si>
  <si>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</si>
  <si>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</si>
  <si>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</si>
  <si>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</si>
  <si>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</si>
  <si>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</si>
  <si>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</si>
  <si>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</si>
  <si>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</si>
  <si>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</si>
  <si>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</si>
  <si>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</si>
  <si>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</si>
  <si>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</si>
  <si>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</si>
  <si>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</si>
  <si>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</si>
  <si>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</si>
  <si>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</si>
  <si>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</si>
  <si>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</si>
  <si>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</si>
  <si>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</si>
  <si>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</si>
  <si>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</si>
  <si>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</si>
  <si>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</si>
  <si>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</si>
  <si>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</si>
  <si>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</si>
  <si>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</si>
  <si>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</si>
  <si>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</si>
  <si>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</si>
  <si>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</si>
  <si>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</si>
  <si>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</si>
  <si>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</si>
  <si>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</si>
  <si>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</si>
  <si>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</si>
  <si>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</si>
  <si>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</si>
  <si>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</si>
  <si>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</si>
  <si>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</si>
  <si>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</si>
  <si>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</si>
  <si>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</si>
  <si>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</si>
  <si>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</si>
  <si>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</si>
  <si>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</si>
  <si>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</si>
  <si>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</si>
  <si>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</si>
  <si>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</si>
  <si>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</si>
  <si>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</si>
  <si>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</si>
  <si>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</si>
  <si>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</si>
  <si>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</si>
  <si>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</si>
  <si>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</si>
  <si>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</si>
  <si>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</si>
  <si>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</si>
  <si>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</si>
  <si>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</si>
  <si>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</si>
  <si>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</si>
  <si>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</si>
  <si>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</si>
  <si>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</si>
  <si>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</si>
  <si>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</si>
  <si>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</si>
  <si>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</si>
  <si>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</si>
  <si>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</si>
  <si>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</si>
  <si>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</si>
  <si>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</si>
  <si>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</si>
  <si>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</si>
  <si>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</si>
  <si>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</si>
  <si>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</si>
  <si>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</si>
  <si>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</si>
  <si>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</si>
  <si>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</si>
  <si>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</si>
  <si>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</si>
  <si>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</si>
  <si>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</si>
  <si>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</si>
  <si>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</si>
  <si>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</si>
  <si>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</si>
  <si>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</si>
  <si>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</si>
  <si>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</si>
  <si>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</si>
  <si>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</si>
  <si>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</si>
  <si>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</si>
  <si>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</si>
  <si>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</si>
  <si>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</si>
  <si>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</si>
  <si>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</si>
  <si>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</si>
  <si>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</si>
  <si>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</si>
  <si>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</si>
  <si>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</si>
  <si>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</si>
  <si>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</si>
  <si>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</si>
  <si>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</si>
  <si>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</si>
  <si>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</si>
  <si>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</si>
  <si>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</si>
  <si>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</si>
  <si>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</si>
  <si>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</si>
  <si>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</si>
  <si>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</si>
  <si>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</si>
  <si>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</si>
  <si>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</si>
  <si>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</si>
  <si>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</si>
  <si>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</si>
  <si>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</si>
  <si>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</si>
  <si>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</si>
  <si>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</si>
  <si>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</si>
  <si>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</si>
  <si>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</si>
  <si>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</si>
  <si>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</si>
  <si>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</si>
  <si>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</si>
  <si>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</si>
  <si>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</si>
  <si>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</si>
  <si>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</si>
  <si>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</si>
  <si>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</si>
  <si>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</si>
  <si>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</si>
  <si>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</si>
  <si>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</si>
  <si>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</si>
  <si>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</si>
  <si>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</si>
  <si>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</si>
  <si>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</si>
  <si>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</si>
  <si>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</si>
  <si>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</si>
  <si>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</si>
  <si>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</si>
  <si>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</si>
  <si>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</si>
  <si>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</si>
  <si>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</si>
  <si>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</si>
  <si>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</si>
  <si>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</si>
  <si>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</si>
  <si>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</si>
  <si>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</si>
  <si>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</si>
  <si>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</si>
  <si>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</si>
  <si>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</si>
  <si>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</si>
  <si>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</si>
  <si>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</si>
  <si>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</si>
  <si>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</si>
  <si>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</si>
  <si>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</si>
  <si>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</si>
  <si>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</si>
  <si>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</si>
  <si>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</si>
  <si>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</si>
  <si>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</si>
  <si>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</si>
  <si>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</si>
  <si>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</si>
  <si>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</si>
  <si>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</si>
  <si>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</si>
  <si>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</si>
  <si>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</si>
  <si>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</si>
  <si>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</si>
  <si>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</si>
  <si>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</si>
  <si>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</si>
  <si>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</si>
  <si>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</si>
  <si>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</si>
  <si>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</si>
  <si>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</si>
  <si>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</si>
  <si>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</si>
  <si>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</si>
  <si>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</si>
  <si>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</si>
  <si>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</si>
  <si>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</si>
  <si>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</si>
  <si>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</si>
  <si>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</si>
  <si>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</si>
  <si>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</si>
  <si>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</si>
  <si>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</si>
  <si>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</si>
  <si>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</si>
  <si>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</si>
  <si>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</si>
  <si>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</si>
  <si>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</si>
  <si>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</si>
  <si>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</si>
  <si>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</si>
  <si>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</si>
  <si>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</si>
  <si>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</si>
  <si>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</si>
  <si>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</si>
  <si>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</si>
  <si>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</si>
  <si>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</si>
  <si>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</si>
  <si>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</si>
  <si>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</si>
  <si>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</si>
  <si>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</si>
  <si>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</si>
  <si>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</si>
  <si>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</si>
  <si>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</si>
  <si>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</si>
  <si>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</si>
  <si>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</si>
  <si>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</si>
  <si>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</si>
  <si>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</si>
  <si>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</si>
  <si>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</si>
  <si>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</si>
  <si>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</si>
  <si>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</si>
  <si>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</si>
  <si>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</si>
  <si>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</si>
  <si>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</si>
  <si>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</si>
  <si>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</si>
  <si>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</si>
  <si>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</si>
  <si>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</si>
  <si>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</si>
  <si>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</si>
  <si>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</si>
  <si>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</si>
  <si>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</si>
  <si>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</si>
  <si>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</si>
  <si>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</si>
  <si>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</si>
  <si>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</si>
  <si>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</si>
  <si>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</si>
  <si>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</si>
  <si>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</si>
  <si>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</si>
  <si>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</si>
  <si>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</si>
  <si>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</si>
  <si>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</si>
  <si>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</si>
  <si>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</si>
  <si>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</si>
  <si>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</si>
  <si>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</si>
  <si>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</si>
  <si>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</si>
  <si>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</si>
  <si>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</si>
  <si>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</si>
  <si>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</si>
  <si>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</si>
  <si>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</si>
  <si>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</si>
  <si>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</si>
  <si>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</si>
  <si>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</si>
  <si>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</si>
  <si>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</si>
  <si>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</si>
  <si>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</si>
  <si>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</si>
  <si>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</si>
  <si>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</si>
  <si>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</si>
  <si>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</si>
  <si>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</si>
  <si>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</si>
  <si>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</si>
  <si>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</si>
  <si>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</si>
  <si>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</si>
  <si>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</si>
  <si>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</si>
  <si>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</si>
  <si>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</si>
  <si>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</si>
  <si>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</si>
  <si>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</si>
  <si>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</si>
  <si>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</si>
  <si>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</si>
  <si>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</si>
  <si>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</si>
  <si>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</si>
  <si>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</si>
  <si>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</si>
  <si>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</si>
  <si>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</si>
  <si>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</si>
  <si>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</si>
  <si>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</si>
  <si>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</si>
  <si>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</si>
  <si>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</si>
  <si>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</si>
  <si>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</si>
  <si>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</si>
  <si>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</si>
  <si>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</si>
  <si>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</si>
  <si>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</si>
  <si>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</si>
  <si>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</si>
  <si>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</si>
  <si>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</si>
  <si>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</si>
  <si>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</si>
  <si>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</si>
  <si>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</si>
  <si>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</si>
  <si>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</si>
  <si>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</si>
  <si>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</si>
  <si>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</si>
  <si>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</si>
  <si>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</si>
  <si>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</si>
  <si>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</si>
  <si>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</si>
  <si>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</si>
  <si>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</si>
  <si>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</si>
  <si>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</si>
  <si>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</si>
  <si>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</si>
  <si>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</si>
  <si>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</si>
  <si>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</si>
  <si>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</si>
  <si>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</si>
  <si>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</si>
  <si>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</si>
  <si>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</si>
  <si>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</si>
  <si>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</si>
  <si>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</si>
  <si>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</si>
  <si>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</si>
  <si>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</si>
  <si>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</si>
  <si>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</si>
  <si>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</si>
  <si>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</si>
  <si>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</si>
  <si>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</si>
  <si>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</si>
  <si>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</si>
  <si>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</si>
  <si>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</si>
  <si>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</si>
  <si>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</si>
  <si>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</si>
  <si>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</si>
  <si>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</si>
  <si>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</si>
  <si>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</si>
  <si>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</si>
  <si>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</si>
  <si>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</si>
  <si>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</si>
  <si>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</si>
  <si>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</si>
  <si>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</si>
  <si>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</si>
  <si>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</si>
  <si>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</si>
  <si>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</si>
  <si>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</si>
  <si>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</si>
  <si>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</si>
  <si>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</si>
  <si>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</si>
  <si>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</si>
  <si>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</si>
  <si>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</si>
  <si>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</si>
  <si>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</si>
  <si>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</si>
  <si>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</si>
  <si>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</si>
  <si>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</si>
  <si>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</si>
  <si>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</si>
  <si>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</si>
  <si>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</si>
  <si>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</si>
  <si>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</si>
  <si>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</si>
  <si>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</si>
  <si>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</si>
  <si>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</si>
  <si>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</si>
  <si>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</si>
  <si>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</si>
  <si>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</si>
  <si>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</si>
  <si>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</si>
  <si>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</si>
  <si>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</si>
  <si>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</si>
  <si>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</si>
  <si>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</si>
  <si>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</si>
  <si>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</si>
  <si>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</si>
  <si>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</si>
  <si>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</si>
  <si>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</si>
  <si>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</si>
  <si>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</si>
  <si>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</si>
  <si>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</si>
  <si>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</si>
  <si>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</si>
  <si>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</si>
  <si>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</si>
  <si>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</si>
  <si>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</si>
  <si>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</si>
  <si>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</si>
  <si>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</si>
  <si>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</si>
  <si>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</si>
  <si>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</si>
  <si>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</si>
  <si>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</si>
  <si>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</si>
  <si>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</si>
  <si>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</si>
  <si>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</si>
  <si>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</si>
  <si>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</si>
  <si>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</si>
  <si>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</si>
  <si>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</si>
  <si>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</si>
  <si>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</si>
  <si>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</si>
  <si>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</si>
  <si>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</si>
  <si>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</si>
  <si>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</si>
  <si>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</si>
  <si>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</si>
  <si>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</si>
  <si>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</si>
  <si>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</si>
  <si>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</si>
  <si>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</si>
  <si>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</si>
  <si>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</si>
  <si>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</si>
  <si>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</si>
  <si>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</si>
  <si>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</si>
  <si>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</si>
  <si>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</si>
  <si>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</si>
  <si>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</si>
  <si>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</si>
  <si>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</si>
  <si>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</si>
  <si>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</si>
  <si>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</si>
  <si>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</si>
  <si>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</si>
  <si>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</si>
  <si>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</si>
  <si>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</si>
  <si>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</si>
  <si>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</si>
  <si>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</si>
  <si>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</si>
  <si>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</si>
  <si>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</si>
  <si>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</si>
  <si>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</si>
  <si>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</si>
  <si>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</si>
  <si>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</si>
  <si>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</si>
  <si>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</si>
  <si>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</si>
  <si>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</si>
  <si>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</si>
  <si>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</si>
  <si>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</si>
  <si>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</si>
  <si>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</si>
  <si>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</si>
  <si>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</si>
  <si>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</si>
  <si>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</si>
  <si>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</si>
  <si>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</si>
  <si>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</si>
  <si>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</si>
  <si>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</si>
  <si>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</si>
  <si>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</si>
  <si>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</si>
  <si>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</si>
  <si>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</si>
  <si>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</si>
  <si>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</si>
  <si>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</si>
  <si>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</si>
  <si>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</si>
  <si>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</si>
  <si>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</si>
  <si>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</si>
  <si>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</si>
  <si>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</si>
  <si>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</si>
  <si>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</si>
  <si>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</si>
  <si>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</si>
  <si>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</si>
  <si>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</si>
  <si>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</si>
  <si>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</si>
  <si>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</si>
  <si>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</si>
  <si>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</si>
  <si>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</si>
  <si>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</si>
  <si>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</si>
  <si>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</si>
  <si>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</si>
  <si>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</si>
  <si>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</si>
  <si>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</si>
  <si>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</si>
  <si>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</si>
  <si>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</si>
  <si>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</si>
  <si>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</si>
  <si>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</si>
  <si>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</si>
  <si>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</si>
  <si>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</si>
  <si>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</si>
  <si>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</si>
  <si>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</si>
  <si>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</si>
  <si>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</si>
  <si>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</si>
  <si>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</si>
  <si>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</si>
  <si>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</si>
  <si>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</si>
  <si>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</si>
  <si>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</si>
  <si>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</si>
  <si>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</si>
  <si>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</si>
  <si>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</si>
  <si>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</si>
  <si>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</si>
  <si>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</si>
  <si>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</si>
  <si>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</si>
  <si>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</si>
  <si>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</si>
  <si>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</si>
  <si>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</si>
  <si>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</si>
  <si>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</si>
  <si>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</si>
  <si>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</si>
  <si>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</si>
  <si>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</si>
  <si>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</si>
  <si>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</si>
  <si>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</si>
  <si>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</si>
  <si>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</si>
  <si>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</si>
  <si>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</si>
  <si>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</si>
  <si>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</si>
  <si>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</si>
  <si>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</si>
  <si>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</si>
  <si>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</si>
  <si>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</si>
  <si>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</si>
  <si>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</si>
  <si>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</si>
  <si>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</si>
  <si>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</si>
  <si>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</si>
  <si>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</si>
  <si>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</si>
  <si>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</si>
  <si>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</si>
  <si>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</si>
  <si>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</si>
  <si>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</si>
  <si>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</si>
  <si>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</si>
  <si>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</si>
  <si>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</si>
  <si>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</si>
  <si>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</si>
  <si>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</si>
  <si>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</si>
  <si>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</si>
  <si>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</si>
  <si>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</si>
  <si>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</si>
  <si>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</si>
  <si>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</si>
  <si>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</si>
  <si>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</si>
  <si>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</si>
  <si>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</si>
  <si>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</si>
  <si>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</si>
  <si>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</si>
  <si>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</si>
  <si>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</si>
  <si>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</si>
  <si>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</si>
  <si>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</si>
  <si>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</si>
  <si>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</si>
  <si>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</si>
  <si>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</si>
  <si>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</si>
  <si>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</si>
  <si>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</si>
  <si>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</si>
  <si>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</si>
  <si>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</si>
  <si>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</si>
  <si>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</si>
  <si>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</si>
  <si>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</si>
  <si>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</si>
  <si>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</si>
  <si>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</si>
  <si>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</si>
  <si>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</si>
  <si>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</si>
  <si>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</si>
  <si>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</si>
  <si>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</si>
  <si>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</si>
  <si>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</si>
  <si>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</si>
  <si>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</si>
  <si>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</si>
  <si>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</si>
  <si>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</si>
  <si>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</si>
  <si>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</si>
  <si>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</si>
  <si>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</si>
  <si>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</si>
  <si>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</si>
  <si>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</si>
  <si>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</si>
  <si>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</si>
  <si>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</si>
  <si>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</si>
  <si>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</si>
  <si>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</si>
  <si>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</si>
  <si>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</si>
  <si>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</si>
  <si>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</si>
  <si>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</si>
  <si>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</si>
  <si>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</si>
  <si>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</si>
  <si>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</si>
  <si>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</si>
  <si>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</si>
  <si>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</si>
  <si>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</si>
  <si>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</si>
  <si>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</si>
  <si>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</si>
  <si>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</si>
  <si>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</si>
  <si>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</si>
  <si>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</si>
  <si>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</si>
  <si>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</si>
  <si>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</si>
  <si>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</si>
  <si>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</si>
  <si>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</si>
  <si>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</si>
  <si>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</si>
  <si>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</si>
  <si>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</si>
  <si>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</si>
  <si>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</si>
  <si>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</si>
  <si>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</si>
  <si>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</si>
  <si>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</si>
  <si>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</si>
  <si>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</si>
  <si>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</si>
  <si>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</si>
  <si>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</si>
  <si>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</si>
  <si>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</si>
  <si>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</si>
  <si>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</si>
  <si>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</si>
  <si>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</si>
  <si>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</si>
  <si>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</si>
  <si>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</si>
  <si>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</si>
  <si>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</si>
  <si>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</si>
  <si>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</si>
  <si>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</si>
  <si>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</si>
  <si>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</si>
  <si>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</si>
  <si>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</si>
  <si>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</si>
  <si>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</si>
  <si>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</si>
  <si>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</si>
  <si>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</si>
  <si>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</si>
  <si>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</si>
  <si>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</si>
  <si>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</si>
  <si>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</si>
  <si>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</si>
  <si>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</si>
  <si>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</si>
  <si>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</si>
  <si>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</si>
  <si>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</si>
  <si>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</si>
  <si>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</si>
  <si>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</si>
  <si>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</si>
  <si>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</si>
  <si>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</si>
  <si>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</si>
  <si>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</si>
  <si>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</si>
  <si>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</si>
  <si>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</si>
  <si>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</si>
  <si>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</si>
  <si>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</si>
  <si>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</si>
  <si>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</si>
  <si>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</si>
  <si>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</si>
  <si>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</si>
  <si>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</si>
  <si>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</si>
  <si>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</si>
  <si>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</si>
  <si>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</si>
  <si>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</si>
  <si>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</si>
  <si>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</si>
  <si>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</si>
  <si>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</si>
  <si>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</si>
  <si>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</si>
  <si>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</si>
  <si>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</si>
  <si>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</si>
  <si>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</si>
  <si>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</si>
  <si>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</si>
  <si>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</si>
  <si>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</si>
  <si>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</si>
  <si>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</si>
  <si>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</si>
  <si>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</si>
  <si>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</si>
  <si>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</si>
  <si>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</si>
  <si>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</si>
  <si>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</si>
  <si>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</si>
  <si>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</si>
  <si>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</si>
  <si>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</si>
  <si>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</si>
  <si>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</si>
  <si>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</si>
  <si>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</si>
  <si>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</si>
  <si>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</si>
  <si>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</si>
  <si>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</si>
  <si>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</si>
  <si>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</si>
  <si>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</si>
  <si>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</si>
  <si>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</si>
  <si>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</si>
  <si>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</si>
  <si>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</si>
  <si>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</si>
  <si>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</si>
  <si>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</si>
  <si>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</si>
  <si>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</si>
  <si>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</si>
  <si>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</si>
  <si>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</si>
  <si>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</si>
  <si>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</si>
  <si>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</si>
  <si>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</si>
  <si>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</si>
  <si>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</si>
  <si>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</si>
  <si>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</si>
  <si>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</si>
  <si>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</si>
  <si>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</si>
  <si>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</si>
  <si>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</si>
  <si>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</si>
  <si>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</si>
  <si>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</si>
  <si>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</si>
  <si>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</si>
  <si>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</si>
  <si>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</si>
  <si>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</si>
  <si>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</si>
  <si>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</si>
  <si>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</si>
  <si>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</si>
  <si>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</si>
  <si>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</si>
  <si>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</si>
  <si>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</si>
  <si>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</si>
  <si>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</si>
  <si>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</si>
  <si>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</si>
  <si>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</si>
  <si>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</si>
  <si>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</si>
  <si>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</si>
  <si>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</si>
  <si>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</si>
  <si>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</si>
  <si>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</si>
  <si>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</si>
  <si>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</si>
  <si>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</si>
  <si>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</si>
  <si>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</si>
  <si>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</si>
  <si>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</si>
  <si>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</si>
  <si>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</si>
  <si>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</si>
  <si>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</si>
  <si>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</si>
  <si>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</si>
  <si>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</si>
  <si>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</si>
  <si>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</si>
  <si>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</si>
  <si>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</si>
  <si>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</si>
  <si>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</si>
  <si>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</si>
  <si>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</si>
  <si>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</si>
  <si>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</si>
  <si>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</si>
  <si>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</si>
  <si>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</si>
  <si>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</si>
  <si>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</si>
  <si>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</si>
  <si>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</si>
  <si>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</si>
  <si>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</si>
  <si>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</si>
  <si>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</si>
  <si>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</si>
  <si>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</si>
  <si>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</si>
  <si>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</si>
  <si>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</si>
  <si>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</si>
  <si>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</si>
  <si>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</si>
  <si>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</si>
  <si>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</si>
  <si>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</si>
  <si>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</si>
  <si>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</si>
  <si>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</si>
  <si>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</si>
  <si>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</si>
  <si>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</si>
  <si>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</si>
  <si>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</si>
  <si>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</si>
  <si>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</si>
  <si>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</si>
  <si>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</si>
  <si>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</si>
  <si>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</si>
  <si>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</si>
  <si>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</si>
  <si>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</si>
  <si>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</si>
  <si>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</si>
  <si>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</si>
  <si>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</si>
  <si>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</si>
  <si>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</si>
  <si>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</si>
  <si>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</si>
  <si>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</si>
  <si>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</si>
  <si>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</si>
  <si>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</si>
  <si>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</si>
  <si>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</si>
  <si>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</si>
  <si>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</si>
  <si>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</si>
  <si>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</si>
  <si>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</si>
  <si>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</si>
  <si>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</si>
  <si>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</si>
  <si>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</si>
  <si>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</si>
  <si>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</si>
  <si>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</si>
  <si>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</si>
  <si>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</si>
  <si>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</si>
  <si>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</si>
  <si>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</si>
  <si>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</si>
  <si>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</si>
  <si>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</si>
  <si>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</si>
  <si>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</si>
  <si>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</si>
  <si>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</si>
  <si>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</si>
  <si>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</si>
  <si>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</si>
  <si>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</si>
  <si>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</si>
  <si>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</si>
  <si>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</si>
  <si>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</si>
  <si>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</si>
  <si>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</si>
  <si>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</si>
  <si>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</si>
  <si>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</si>
  <si>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</si>
  <si>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</si>
  <si>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</si>
  <si>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</si>
  <si>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</si>
  <si>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</si>
  <si>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</si>
  <si>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</si>
  <si>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</si>
  <si>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</si>
  <si>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</si>
  <si>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</si>
  <si>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</si>
  <si>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</si>
  <si>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</si>
  <si>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</si>
  <si>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</si>
  <si>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</si>
  <si>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</si>
  <si>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</si>
  <si>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</si>
  <si>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</si>
  <si>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</si>
  <si>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</si>
  <si>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</si>
  <si>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</si>
  <si>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</si>
  <si>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</si>
  <si>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</si>
  <si>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</si>
  <si>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</si>
  <si>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</si>
  <si>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</si>
  <si>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</si>
  <si>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</si>
  <si>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</si>
  <si>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</si>
  <si>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</si>
  <si>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</si>
  <si>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</si>
  <si>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</si>
  <si>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</si>
  <si>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</si>
  <si>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</si>
  <si>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</si>
  <si>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</si>
  <si>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</si>
  <si>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</si>
  <si>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</si>
  <si>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</si>
  <si>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</si>
  <si>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</si>
  <si>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</si>
  <si>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</si>
  <si>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</si>
  <si>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</si>
  <si>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</si>
  <si>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</si>
  <si>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</si>
  <si>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</si>
  <si>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</si>
  <si>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</si>
  <si>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</si>
  <si>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</si>
  <si>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</si>
  <si>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</si>
  <si>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</si>
  <si>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</si>
  <si>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</si>
  <si>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</si>
  <si>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</si>
  <si>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</si>
  <si>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</si>
  <si>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</si>
  <si>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</si>
  <si>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</si>
  <si>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</si>
  <si>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</si>
  <si>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</si>
  <si>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</si>
  <si>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</si>
  <si>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</si>
  <si>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</si>
  <si>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</si>
  <si>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</si>
  <si>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</si>
  <si>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</si>
  <si>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</si>
  <si>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</si>
  <si>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</si>
  <si>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</si>
  <si>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</si>
  <si>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</si>
  <si>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</si>
  <si>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</si>
  <si>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</si>
  <si>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</si>
  <si>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</si>
  <si>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</si>
  <si>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</si>
  <si>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</si>
  <si>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</si>
  <si>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</si>
  <si>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</si>
  <si>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</si>
  <si>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</si>
  <si>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</si>
  <si>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</si>
  <si>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</si>
  <si>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</si>
  <si>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</si>
  <si>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</si>
  <si>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</si>
  <si>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</si>
  <si>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</si>
  <si>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</si>
  <si>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</si>
  <si>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</si>
  <si>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</si>
  <si>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</si>
  <si>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</si>
  <si>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</si>
  <si>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</si>
  <si>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</si>
  <si>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</si>
  <si>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</si>
  <si>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</si>
  <si>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</si>
  <si>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</si>
  <si>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</si>
  <si>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</si>
  <si>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</si>
  <si>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</si>
  <si>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</si>
  <si>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</si>
  <si>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</si>
  <si>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</si>
  <si>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</si>
  <si>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</si>
  <si>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</si>
  <si>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</si>
  <si>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</si>
  <si>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</si>
  <si>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</si>
  <si>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</si>
  <si>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</si>
  <si>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</si>
  <si>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</si>
  <si>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</si>
  <si>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</si>
  <si>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</si>
  <si>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</si>
  <si>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</si>
  <si>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</si>
  <si>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</si>
  <si>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</si>
  <si>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</si>
  <si>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</si>
  <si>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</si>
  <si>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</si>
  <si>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</si>
  <si>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</si>
  <si>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</si>
  <si>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</si>
  <si>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</si>
  <si>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</si>
  <si>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</si>
  <si>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</si>
  <si>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</si>
  <si>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</si>
  <si>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</si>
  <si>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</si>
  <si>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</si>
  <si>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</si>
  <si>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</si>
  <si>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</si>
  <si>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</si>
  <si>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</si>
  <si>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</si>
  <si>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</si>
  <si>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</si>
  <si>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</si>
  <si>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</si>
  <si>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</si>
  <si>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</si>
  <si>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</si>
  <si>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</si>
  <si>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</si>
  <si>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</si>
  <si>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</si>
  <si>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</si>
  <si>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</si>
  <si>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</si>
  <si>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</si>
  <si>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</si>
  <si>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</si>
  <si>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</si>
  <si>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</si>
  <si>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</si>
  <si>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</si>
  <si>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</si>
  <si>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</si>
  <si>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</si>
  <si>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</si>
  <si>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</si>
  <si>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</si>
  <si>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</si>
  <si>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</si>
  <si>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</si>
  <si>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</si>
  <si>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</si>
  <si>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</si>
  <si>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</si>
  <si>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</si>
  <si>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</si>
  <si>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</si>
  <si>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</si>
  <si>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</si>
  <si>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</si>
  <si>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</si>
  <si>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</si>
  <si>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</si>
  <si>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</si>
  <si>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</si>
  <si>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</si>
  <si>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</si>
  <si>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</si>
  <si>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</si>
  <si>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</si>
  <si>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</si>
  <si>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</si>
  <si>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</si>
  <si>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</si>
  <si>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</si>
  <si>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</si>
  <si>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</si>
  <si>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</si>
  <si>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</si>
  <si>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</si>
  <si>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</si>
  <si>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</si>
  <si>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</si>
  <si>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</si>
  <si>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</si>
  <si>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</si>
  <si>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</si>
  <si>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</si>
  <si>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</si>
  <si>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</si>
  <si>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</si>
  <si>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</si>
  <si>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</si>
  <si>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</si>
  <si>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</si>
  <si>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</si>
  <si>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</si>
  <si>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</si>
  <si>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</si>
  <si>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</si>
  <si>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</si>
  <si>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</si>
  <si>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</si>
  <si>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</si>
  <si>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</si>
  <si>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</si>
  <si>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</si>
  <si>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</si>
  <si>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</si>
  <si>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</si>
  <si>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</si>
  <si>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</si>
  <si>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</si>
  <si>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</si>
  <si>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</si>
  <si>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</si>
  <si>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</si>
  <si>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</si>
  <si>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</si>
  <si>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</si>
  <si>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</si>
  <si>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</si>
  <si>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</si>
  <si>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</si>
  <si>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</si>
  <si>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</si>
  <si>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</si>
  <si>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</si>
  <si>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</si>
  <si>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</si>
  <si>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</si>
  <si>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</si>
  <si>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</si>
  <si>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</si>
  <si>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</si>
  <si>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</si>
  <si>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</si>
  <si>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</si>
  <si>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</si>
  <si>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</si>
  <si>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</si>
  <si>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</si>
  <si>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</si>
  <si>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</si>
  <si>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</si>
  <si>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</si>
  <si>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</si>
  <si>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</si>
  <si>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</si>
  <si>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</si>
  <si>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</si>
  <si>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</si>
  <si>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</si>
  <si>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</si>
  <si>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</si>
  <si>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</si>
  <si>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</si>
  <si>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</si>
  <si>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</si>
  <si>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</si>
  <si>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</si>
  <si>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</si>
  <si>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</si>
  <si>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</si>
  <si>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</si>
  <si>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</si>
  <si>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</si>
  <si>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</si>
  <si>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</si>
  <si>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</si>
  <si>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</si>
  <si>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</si>
  <si>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</si>
  <si>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</si>
  <si>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</si>
  <si>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</si>
  <si>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</si>
  <si>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</si>
  <si>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</si>
  <si>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</si>
  <si>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</si>
  <si>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</si>
  <si>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</si>
  <si>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</si>
  <si>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</si>
  <si>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</si>
  <si>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</si>
  <si>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</si>
  <si>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</si>
  <si>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</si>
  <si>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</si>
  <si>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</si>
  <si>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</si>
  <si>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</si>
  <si>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</si>
  <si>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</si>
  <si>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</si>
  <si>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</si>
  <si>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</si>
  <si>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</si>
  <si>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</si>
  <si>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</si>
  <si>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</si>
  <si>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</si>
  <si>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</si>
  <si>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</si>
  <si>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</si>
  <si>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</si>
  <si>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</si>
  <si>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</si>
  <si>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</si>
  <si>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</si>
  <si>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</si>
  <si>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</si>
  <si>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</si>
  <si>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</si>
  <si>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</si>
  <si>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</si>
  <si>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</si>
  <si>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</si>
  <si>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</si>
  <si>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</si>
  <si>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</si>
  <si>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</si>
  <si>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</si>
  <si>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</si>
  <si>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</si>
  <si>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</si>
  <si>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</si>
  <si>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</si>
  <si>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</si>
  <si>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</si>
  <si>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</si>
  <si>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</si>
  <si>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</si>
  <si>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</si>
  <si>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</si>
  <si>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</si>
  <si>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</si>
  <si>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</si>
  <si>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</si>
  <si>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</si>
  <si>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</si>
  <si>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</si>
  <si>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</si>
  <si>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</si>
  <si>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</si>
  <si>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</si>
  <si>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</si>
  <si>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</si>
  <si>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</si>
  <si>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</si>
  <si>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</si>
  <si>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</si>
  <si>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</si>
  <si>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</si>
  <si>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</si>
  <si>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</si>
  <si>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</si>
  <si>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</si>
  <si>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</si>
  <si>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</si>
  <si>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</si>
  <si>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</si>
  <si>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</si>
  <si>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</si>
  <si>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</si>
  <si>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</si>
  <si>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</si>
  <si>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</si>
  <si>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</si>
  <si>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</si>
  <si>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</si>
  <si>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</si>
  <si>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</si>
  <si>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</si>
  <si>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</si>
  <si>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</si>
  <si>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</si>
  <si>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</si>
  <si>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</si>
  <si>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</si>
  <si>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</si>
  <si>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</si>
  <si>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</si>
  <si>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</si>
  <si>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</si>
  <si>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</si>
  <si>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</si>
  <si>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</si>
  <si>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</si>
  <si>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</si>
  <si>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</si>
  <si>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</si>
  <si>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</si>
  <si>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</si>
  <si>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</si>
  <si>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</si>
  <si>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</si>
  <si>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</si>
  <si>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</si>
  <si>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</si>
  <si>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</si>
  <si>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</si>
  <si>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</si>
  <si>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</si>
  <si>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</si>
  <si>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</si>
  <si>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</si>
  <si>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</si>
  <si>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</si>
  <si>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</si>
  <si>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</si>
  <si>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</si>
  <si>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</si>
  <si>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</si>
  <si>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</si>
  <si>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</si>
  <si>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</si>
  <si>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</si>
  <si>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</si>
  <si>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</si>
  <si>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</si>
  <si>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</si>
  <si>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</si>
  <si>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</si>
  <si>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</si>
  <si>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</si>
  <si>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</si>
  <si>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</si>
  <si>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</si>
  <si>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</si>
  <si>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</si>
  <si>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</si>
  <si>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</si>
  <si>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</si>
  <si>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</si>
  <si>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</si>
  <si>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</si>
  <si>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</si>
  <si>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</si>
  <si>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</si>
  <si>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</si>
  <si>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</si>
  <si>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</si>
  <si>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</si>
  <si>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</si>
  <si>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</si>
  <si>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</si>
  <si>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</si>
  <si>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</si>
  <si>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</si>
  <si>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</si>
  <si>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</si>
  <si>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</si>
  <si>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</si>
  <si>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</si>
  <si>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</si>
  <si>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</si>
  <si>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</si>
  <si>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</si>
  <si>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</si>
  <si>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</si>
  <si>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</si>
  <si>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</si>
  <si>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</si>
  <si>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</si>
  <si>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</si>
  <si>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</si>
  <si>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</si>
  <si>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</si>
  <si>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</si>
  <si>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</si>
  <si>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</si>
  <si>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</si>
  <si>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</si>
  <si>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</si>
  <si>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</si>
  <si>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</si>
  <si>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</si>
  <si>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</si>
  <si>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</si>
  <si>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</si>
  <si>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</si>
  <si>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</si>
  <si>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</si>
  <si>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</si>
  <si>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</si>
  <si>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</si>
  <si>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</si>
  <si>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</si>
  <si>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</si>
  <si>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</si>
  <si>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</si>
  <si>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</si>
  <si>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</si>
  <si>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</si>
  <si>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</si>
  <si>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</si>
  <si>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</si>
  <si>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</si>
  <si>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</si>
  <si>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</si>
  <si>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</si>
  <si>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</si>
  <si>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</si>
  <si>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</si>
  <si>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</si>
  <si>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</si>
  <si>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</si>
  <si>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</si>
  <si>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</si>
  <si>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</si>
  <si>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</si>
  <si>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</si>
  <si>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</si>
  <si>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</si>
  <si>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</si>
  <si>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</si>
  <si>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</si>
  <si>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</si>
  <si>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</si>
  <si>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</si>
  <si>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</si>
  <si>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</si>
  <si>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</si>
  <si>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</si>
  <si>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</si>
  <si>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</si>
  <si>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</si>
  <si>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</si>
  <si>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</si>
  <si>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</si>
  <si>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</si>
  <si>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</si>
  <si>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</si>
  <si>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</si>
  <si>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</si>
  <si>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</si>
  <si>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</si>
  <si>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</si>
  <si>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</si>
  <si>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</si>
  <si>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</si>
  <si>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</si>
  <si>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</si>
  <si>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</si>
  <si>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</si>
  <si>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</si>
  <si>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</si>
  <si>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</si>
  <si>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</si>
  <si>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</si>
  <si>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</si>
  <si>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</si>
  <si>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</si>
  <si>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</si>
  <si>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</si>
  <si>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</si>
  <si>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</si>
  <si>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</si>
  <si>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</si>
  <si>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</si>
  <si>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</si>
  <si>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</si>
  <si>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</si>
  <si>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</si>
  <si>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</si>
  <si>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</si>
  <si>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</si>
  <si>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</si>
  <si>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</si>
  <si>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</si>
  <si>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</si>
  <si>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</si>
  <si>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</si>
  <si>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</si>
  <si>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</si>
  <si>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</si>
  <si>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</si>
  <si>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</si>
  <si>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</si>
  <si>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</si>
  <si>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</si>
  <si>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</si>
  <si>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</si>
  <si>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</si>
  <si>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</si>
  <si>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</si>
  <si>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</si>
  <si>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</si>
  <si>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</si>
  <si>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</si>
  <si>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</si>
  <si>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</si>
  <si>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</si>
  <si>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</si>
  <si>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</si>
  <si>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</si>
  <si>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</si>
  <si>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</si>
  <si>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</si>
  <si>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</si>
  <si>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</si>
  <si>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</si>
  <si>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</si>
  <si>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</si>
  <si>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</si>
  <si>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</si>
  <si>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</si>
  <si>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</si>
  <si>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</si>
  <si>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</si>
  <si>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</si>
  <si>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</si>
  <si>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</si>
  <si>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</si>
  <si>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</si>
  <si>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</si>
  <si>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</si>
  <si>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</si>
  <si>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</si>
  <si>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</si>
  <si>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</si>
  <si>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</si>
  <si>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</si>
  <si>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</si>
  <si>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</si>
  <si>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</si>
  <si>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</si>
  <si>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</si>
  <si>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</si>
  <si>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</si>
  <si>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</si>
  <si>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</si>
  <si>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</si>
  <si>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</si>
  <si>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</si>
  <si>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</si>
  <si>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</si>
  <si>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</si>
  <si>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</si>
  <si>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</si>
  <si>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</si>
  <si>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</si>
  <si>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</si>
  <si>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</si>
  <si>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</si>
  <si>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</si>
  <si>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</si>
  <si>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</si>
  <si>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</si>
  <si>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</si>
  <si>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</si>
  <si>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</si>
  <si>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</si>
  <si>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</si>
  <si>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</si>
  <si>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</si>
  <si>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</si>
  <si>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</si>
  <si>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</si>
  <si>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</si>
  <si>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</si>
  <si>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</si>
  <si>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</si>
  <si>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</si>
  <si>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</si>
  <si>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</si>
  <si>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</si>
  <si>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</si>
  <si>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</si>
  <si>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</si>
  <si>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</si>
  <si>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</si>
  <si>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</si>
  <si>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</si>
  <si>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</si>
  <si>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</si>
  <si>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</si>
  <si>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</si>
  <si>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</si>
  <si>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</si>
  <si>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</si>
  <si>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</si>
  <si>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</si>
  <si>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</si>
  <si>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</si>
  <si>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</si>
  <si>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</si>
  <si>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</si>
  <si>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</si>
  <si>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</si>
  <si>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</si>
  <si>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</si>
  <si>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</si>
  <si>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</si>
  <si>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</si>
  <si>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</si>
  <si>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</si>
  <si>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</si>
  <si>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</si>
  <si>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</si>
  <si>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</si>
  <si>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</si>
  <si>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</si>
  <si>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</si>
  <si>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</si>
  <si>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</si>
  <si>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</si>
  <si>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</si>
  <si>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</si>
  <si>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</si>
  <si>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</si>
  <si>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</si>
  <si>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</si>
  <si>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</si>
  <si>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</si>
  <si>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</si>
  <si>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</si>
  <si>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</si>
  <si>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</si>
  <si>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</si>
  <si>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</si>
  <si>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</si>
  <si>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</si>
  <si>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</si>
  <si>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</si>
  <si>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</si>
  <si>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</si>
  <si>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</si>
  <si>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</si>
  <si>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</si>
  <si>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</si>
  <si>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</si>
  <si>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</si>
  <si>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</si>
  <si>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</si>
  <si>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</si>
  <si>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</si>
  <si>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</si>
  <si>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</si>
  <si>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</si>
  <si>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</si>
  <si>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</si>
  <si>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</si>
  <si>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</si>
  <si>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</si>
  <si>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</si>
  <si>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</si>
  <si>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</si>
  <si>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</si>
  <si>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</si>
  <si>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</si>
  <si>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</si>
  <si>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</si>
  <si>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</si>
  <si>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</si>
  <si>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</si>
  <si>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</si>
  <si>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</si>
  <si>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</si>
  <si>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</si>
  <si>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</si>
  <si>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</si>
  <si>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</si>
  <si>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</si>
  <si>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</si>
  <si>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</si>
  <si>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</si>
  <si>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</si>
  <si>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</si>
  <si>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</si>
  <si>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</si>
  <si>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</si>
  <si>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</si>
  <si>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</si>
  <si>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</si>
  <si>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</si>
  <si>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</si>
  <si>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</si>
  <si>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</si>
  <si>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</si>
  <si>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</si>
  <si>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</si>
  <si>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</si>
  <si>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</si>
  <si>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</si>
  <si>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</si>
  <si>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</si>
  <si>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</si>
  <si>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</si>
  <si>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</si>
  <si>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</si>
  <si>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</si>
  <si>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</si>
  <si>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</si>
  <si>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</si>
  <si>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</si>
  <si>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</si>
  <si>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</si>
  <si>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</si>
  <si>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</si>
  <si>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</si>
  <si>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</si>
  <si>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</si>
  <si>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</si>
  <si>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</si>
  <si>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</si>
  <si>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</si>
  <si>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</si>
  <si>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</si>
  <si>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</si>
  <si>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</si>
  <si>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</si>
  <si>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</si>
  <si>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</si>
  <si>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</si>
  <si>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</si>
  <si>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</si>
  <si>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</si>
  <si>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</si>
  <si>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</si>
  <si>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</si>
  <si>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</si>
  <si>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</si>
  <si>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</si>
  <si>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</si>
  <si>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</si>
  <si>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</si>
  <si>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</si>
  <si>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</si>
  <si>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</si>
  <si>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</si>
  <si>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</si>
  <si>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</si>
  <si>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</si>
  <si>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</si>
  <si>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</si>
  <si>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</si>
  <si>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</si>
  <si>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</si>
  <si>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</si>
  <si>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</si>
  <si>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</si>
  <si>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</si>
  <si>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</si>
  <si>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</si>
  <si>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</si>
  <si>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</si>
  <si>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</si>
  <si>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</si>
  <si>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</si>
  <si>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</si>
  <si>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</si>
  <si>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</si>
  <si>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</si>
  <si>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</si>
  <si>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</si>
  <si>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</si>
  <si>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</si>
  <si>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</si>
  <si>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</si>
  <si>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</si>
  <si>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</si>
  <si>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</si>
  <si>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</si>
  <si>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</si>
  <si>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</si>
  <si>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</si>
  <si>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</si>
  <si>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</si>
  <si>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</si>
  <si>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</si>
  <si>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</si>
  <si>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</si>
  <si>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</si>
  <si>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</si>
  <si>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</si>
  <si>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</si>
  <si>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</si>
  <si>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</si>
  <si>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</si>
  <si>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</si>
  <si>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</si>
  <si>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</si>
  <si>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</si>
  <si>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</si>
  <si>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</si>
  <si>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</si>
  <si>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</si>
  <si>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</si>
  <si>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</si>
  <si>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</si>
  <si>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</si>
  <si>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</si>
  <si>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</si>
  <si>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</si>
  <si>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</si>
  <si>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</si>
  <si>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</si>
  <si>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</si>
  <si>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</si>
  <si>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</si>
  <si>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</si>
  <si>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</si>
  <si>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</si>
  <si>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</si>
  <si>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</si>
  <si>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</si>
  <si>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</si>
  <si>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</si>
  <si>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</si>
  <si>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</si>
  <si>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</si>
  <si>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</si>
  <si>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</si>
  <si>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</si>
  <si>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</si>
  <si>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</si>
  <si>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</si>
  <si>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</si>
  <si>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</si>
  <si>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</si>
  <si>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</si>
  <si>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</si>
  <si>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</si>
  <si>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</si>
  <si>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</si>
  <si>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</si>
  <si>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</si>
  <si>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</si>
  <si>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</si>
  <si>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</si>
  <si>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</si>
  <si>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</si>
  <si>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</si>
  <si>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</si>
  <si>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</si>
  <si>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</si>
  <si>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</si>
  <si>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</si>
  <si>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</si>
  <si>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</si>
  <si>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</si>
  <si>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</si>
  <si>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</si>
  <si>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</si>
  <si>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</si>
  <si>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</si>
  <si>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</si>
  <si>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</si>
  <si>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</si>
  <si>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</si>
  <si>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</si>
  <si>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</si>
  <si>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</si>
  <si>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</si>
  <si>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</si>
  <si>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</si>
  <si>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</si>
  <si>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</si>
  <si>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</si>
  <si>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</si>
  <si>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</si>
  <si>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</si>
  <si>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</si>
  <si>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</si>
  <si>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</si>
  <si>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</si>
  <si>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</si>
  <si>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</si>
  <si>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</si>
  <si>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</si>
  <si>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</si>
  <si>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</si>
  <si>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</si>
  <si>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</si>
  <si>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</si>
  <si>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</si>
  <si>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</si>
  <si>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</si>
  <si>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</si>
  <si>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</si>
  <si>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</si>
  <si>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</si>
  <si>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</si>
  <si>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</si>
  <si>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</si>
  <si>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</si>
  <si>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</si>
  <si>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</si>
  <si>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</si>
  <si>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</si>
  <si>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</si>
  <si>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</si>
  <si>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</si>
  <si>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</si>
  <si>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</si>
  <si>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</si>
  <si>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</si>
  <si>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</si>
  <si>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</si>
  <si>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</si>
  <si>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</si>
  <si>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</si>
  <si>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</si>
  <si>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</si>
  <si>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</si>
  <si>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</si>
  <si>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</si>
  <si>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</si>
  <si>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</si>
  <si>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</si>
  <si>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</si>
  <si>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</si>
  <si>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</si>
  <si>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</si>
  <si>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</si>
  <si>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</si>
  <si>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</si>
  <si>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</si>
  <si>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</si>
  <si>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</si>
  <si>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</si>
  <si>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</si>
  <si>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</si>
  <si>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</si>
  <si>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</si>
  <si>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</si>
  <si>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</si>
  <si>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</si>
  <si>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</si>
  <si>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</si>
  <si>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</si>
  <si>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</si>
  <si>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</si>
  <si>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</si>
  <si>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</si>
  <si>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</si>
  <si>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</si>
  <si>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</si>
  <si>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</si>
  <si>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</si>
  <si>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</si>
  <si>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</si>
  <si>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</si>
  <si>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</si>
  <si>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</si>
  <si>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</si>
  <si>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</si>
  <si>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</si>
  <si>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</si>
  <si>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</si>
  <si>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</si>
  <si>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</si>
  <si>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</si>
  <si>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</si>
  <si>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</si>
  <si>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</si>
  <si>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</si>
  <si>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</si>
  <si>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</si>
  <si>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</si>
  <si>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</si>
  <si>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</si>
  <si>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</si>
  <si>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</si>
  <si>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</si>
  <si>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</si>
  <si>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</si>
  <si>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</si>
  <si>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</si>
  <si>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</si>
  <si>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</si>
  <si>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</si>
  <si>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</si>
  <si>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</si>
  <si>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</si>
  <si>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</si>
  <si>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</si>
  <si>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</si>
  <si>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</si>
  <si>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</si>
  <si>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</si>
  <si>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</si>
  <si>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</si>
  <si>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</si>
  <si>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</si>
  <si>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</si>
  <si>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</si>
  <si>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</si>
  <si>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</si>
  <si>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</si>
  <si>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</si>
  <si>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</si>
  <si>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</si>
  <si>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</si>
  <si>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</si>
  <si>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</si>
  <si>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</si>
  <si>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</si>
  <si>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</si>
  <si>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</si>
  <si>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</si>
  <si>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</si>
  <si>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</si>
  <si>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</si>
  <si>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</si>
  <si>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</si>
  <si>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</si>
  <si>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</si>
  <si>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</si>
  <si>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</si>
  <si>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</si>
  <si>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</si>
  <si>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</si>
  <si>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</si>
  <si>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</si>
  <si>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</si>
  <si>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</si>
  <si>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</si>
  <si>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</si>
  <si>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</si>
  <si>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</si>
  <si>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</si>
  <si>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</si>
  <si>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</si>
  <si>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</si>
  <si>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</si>
  <si>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</si>
  <si>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</si>
  <si>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</si>
  <si>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</si>
  <si>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</si>
  <si>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</si>
  <si>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</si>
  <si>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</si>
  <si>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</si>
  <si>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</si>
  <si>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</si>
  <si>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</si>
  <si>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</si>
  <si>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</si>
  <si>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</si>
  <si>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</si>
  <si>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</si>
  <si>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</si>
  <si>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</si>
  <si>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</si>
  <si>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</si>
  <si>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</si>
  <si>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</si>
  <si>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</si>
  <si>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</si>
  <si>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</si>
  <si>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</si>
  <si>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</si>
  <si>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</si>
  <si>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</si>
  <si>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</si>
  <si>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</si>
  <si>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</si>
  <si>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</si>
  <si>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</si>
  <si>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</si>
  <si>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</si>
  <si>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</si>
  <si>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</si>
  <si>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</si>
  <si>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</si>
  <si>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</si>
  <si>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</si>
  <si>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</si>
  <si>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</si>
  <si>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</si>
  <si>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</si>
  <si>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</si>
  <si>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</si>
  <si>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</si>
  <si>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</si>
  <si>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</si>
  <si>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</si>
  <si>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</si>
  <si>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</si>
  <si>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</si>
  <si>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</si>
  <si>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</si>
  <si>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</si>
  <si>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</si>
  <si>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</si>
  <si>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</si>
  <si>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</si>
  <si>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</si>
  <si>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</si>
  <si>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</si>
  <si>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</si>
  <si>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</si>
  <si>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</si>
  <si>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</si>
  <si>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</si>
  <si>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</si>
  <si>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</si>
  <si>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</si>
  <si>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</si>
  <si>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</si>
  <si>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</si>
  <si>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</si>
  <si>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</si>
  <si>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</si>
  <si>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</si>
  <si>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</si>
  <si>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</si>
  <si>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</si>
  <si>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</si>
  <si>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</si>
  <si>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</si>
  <si>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</si>
  <si>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</si>
  <si>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</si>
  <si>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</si>
  <si>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</si>
  <si>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</si>
  <si>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</si>
  <si>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</si>
  <si>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</si>
  <si>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</si>
  <si>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</si>
  <si>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</si>
  <si>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</si>
  <si>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</si>
  <si>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</si>
  <si>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</si>
  <si>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</si>
  <si>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</si>
  <si>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</si>
  <si>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</si>
  <si>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</si>
  <si>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</si>
  <si>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</si>
  <si>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</si>
  <si>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</si>
  <si>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</si>
  <si>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</si>
  <si>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</si>
  <si>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</si>
  <si>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</si>
  <si>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</si>
  <si>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</si>
  <si>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</si>
  <si>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</si>
  <si>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</si>
  <si>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</si>
  <si>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</si>
  <si>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</si>
  <si>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</si>
  <si>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</si>
  <si>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</si>
  <si>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</si>
  <si>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</si>
  <si>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</si>
  <si>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</si>
  <si>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</si>
  <si>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</si>
  <si>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</si>
  <si>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</si>
  <si>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</si>
  <si>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</si>
  <si>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</si>
  <si>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</si>
  <si>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</si>
  <si>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</si>
  <si>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</si>
  <si>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</si>
  <si>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</si>
  <si>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</si>
  <si>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</si>
  <si>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</si>
  <si>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</si>
  <si>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</si>
  <si>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</si>
  <si>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</si>
  <si>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</si>
  <si>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</si>
  <si>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</si>
  <si>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</si>
  <si>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</si>
  <si>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</si>
  <si>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</si>
  <si>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</si>
  <si>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</si>
  <si>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</si>
  <si>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</si>
  <si>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</si>
  <si>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</si>
  <si>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</si>
  <si>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</si>
  <si>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</si>
  <si>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</si>
  <si>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</si>
  <si>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</si>
  <si>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</si>
  <si>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</si>
  <si>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</si>
  <si>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</si>
  <si>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</si>
  <si>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</si>
  <si>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</si>
  <si>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</si>
  <si>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</si>
  <si>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</si>
  <si>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</si>
  <si>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</si>
  <si>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</si>
  <si>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</si>
  <si>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</si>
  <si>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</si>
  <si>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</si>
  <si>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</si>
  <si>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</si>
  <si>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</si>
  <si>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</si>
  <si>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</si>
  <si>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</si>
  <si>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</si>
  <si>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</si>
  <si>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</si>
  <si>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</si>
  <si>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</si>
  <si>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</si>
  <si>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</si>
  <si>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</si>
  <si>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</si>
  <si>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</si>
  <si>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</si>
  <si>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</si>
  <si>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</si>
  <si>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</si>
  <si>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</si>
  <si>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</si>
  <si>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</si>
  <si>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</si>
  <si>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</si>
  <si>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</si>
  <si>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</si>
  <si>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</si>
  <si>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</si>
  <si>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</si>
  <si>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</si>
  <si>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</si>
  <si>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</si>
  <si>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</si>
  <si>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</si>
  <si>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</si>
  <si>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</si>
  <si>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</si>
  <si>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</si>
  <si>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</si>
  <si>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</si>
  <si>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</si>
  <si>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</si>
  <si>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</si>
  <si>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</si>
  <si>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</si>
  <si>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</si>
  <si>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</si>
  <si>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</si>
  <si>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</si>
  <si>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</si>
  <si>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</si>
  <si>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</si>
  <si>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</si>
  <si>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</si>
  <si>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</si>
  <si>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</si>
  <si>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</si>
  <si>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</si>
  <si>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</si>
  <si>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</si>
  <si>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</si>
  <si>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</si>
  <si>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</si>
  <si>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</si>
  <si>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</si>
  <si>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</si>
  <si>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</si>
  <si>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</si>
  <si>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</si>
  <si>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</si>
  <si>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</si>
  <si>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</si>
  <si>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</si>
  <si>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</si>
  <si>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</si>
  <si>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</si>
  <si>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</si>
  <si>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</si>
  <si>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</si>
  <si>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</si>
  <si>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</si>
  <si>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</si>
  <si>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</si>
  <si>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</si>
  <si>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</si>
  <si>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</si>
  <si>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</si>
  <si>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</si>
  <si>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</si>
  <si>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</si>
  <si>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</si>
  <si>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</si>
  <si>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</si>
  <si>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</si>
  <si>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</si>
  <si>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</si>
  <si>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</si>
  <si>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</si>
  <si>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</si>
  <si>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</si>
  <si>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</si>
  <si>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</si>
  <si>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</si>
  <si>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</si>
  <si>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</si>
  <si>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</si>
  <si>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</si>
  <si>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</si>
  <si>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</si>
  <si>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</si>
  <si>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</si>
  <si>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</si>
  <si>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</si>
  <si>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</si>
  <si>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</si>
  <si>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</si>
  <si>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</si>
  <si>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</si>
  <si>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</si>
  <si>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</si>
  <si>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</si>
  <si>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</si>
  <si>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</si>
  <si>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</si>
  <si>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</si>
  <si>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</si>
  <si>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</si>
  <si>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</si>
  <si>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</si>
  <si>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</si>
  <si>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</si>
  <si>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</si>
  <si>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</si>
  <si>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</si>
  <si>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</si>
  <si>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</si>
  <si>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</si>
  <si>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</si>
  <si>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</si>
  <si>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</si>
  <si>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</si>
  <si>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</si>
  <si>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</si>
  <si>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</si>
  <si>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</si>
  <si>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</si>
  <si>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</si>
  <si>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</si>
  <si>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</si>
  <si>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</si>
  <si>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</si>
  <si>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</si>
  <si>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</si>
  <si>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</si>
  <si>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</si>
  <si>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</si>
  <si>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</si>
  <si>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</si>
  <si>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</si>
  <si>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</si>
  <si>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</si>
  <si>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</si>
  <si>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</si>
  <si>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</si>
  <si>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</si>
  <si>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</si>
  <si>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</si>
  <si>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</si>
  <si>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</si>
  <si>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</si>
  <si>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</si>
  <si>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</si>
  <si>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</si>
  <si>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</si>
  <si>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</si>
  <si>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</si>
  <si>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</si>
  <si>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</si>
  <si>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</si>
  <si>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</si>
  <si>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</si>
  <si>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</si>
  <si>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</si>
  <si>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</si>
  <si>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</si>
  <si>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</si>
  <si>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</si>
  <si>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</si>
  <si>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</si>
  <si>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</si>
  <si>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</si>
  <si>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</si>
  <si>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</si>
  <si>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</si>
  <si>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</si>
  <si>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</si>
  <si>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</si>
  <si>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</si>
  <si>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</si>
  <si>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</si>
  <si>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</si>
  <si>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</si>
  <si>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</si>
  <si>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</si>
  <si>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</si>
  <si>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</si>
  <si>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</si>
  <si>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</si>
  <si>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</si>
  <si>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</si>
  <si>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</si>
  <si>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</si>
  <si>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</si>
  <si>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</si>
  <si>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</si>
  <si>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</si>
  <si>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</si>
  <si>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</si>
  <si>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</si>
  <si>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</si>
  <si>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</si>
  <si>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</si>
  <si>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</si>
  <si>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</si>
  <si>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</si>
  <si>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</si>
  <si>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</si>
  <si>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</si>
  <si>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</si>
  <si>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</si>
  <si>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</si>
  <si>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</si>
  <si>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</si>
  <si>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</si>
  <si>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</si>
  <si>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</si>
  <si>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</si>
  <si>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</si>
  <si>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</si>
  <si>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</si>
  <si>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</si>
  <si>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</si>
  <si>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</si>
  <si>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</si>
  <si>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</si>
  <si>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</si>
  <si>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</si>
  <si>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</si>
  <si>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</si>
  <si>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</si>
  <si>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</si>
  <si>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</si>
  <si>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</si>
  <si>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</si>
  <si>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</si>
  <si>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</si>
  <si>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</si>
  <si>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</si>
  <si>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</si>
  <si>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</si>
  <si>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</si>
  <si>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</si>
  <si>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</si>
  <si>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</si>
  <si>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</si>
  <si>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</si>
  <si>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</si>
  <si>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</si>
  <si>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</si>
  <si>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</si>
  <si>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</si>
  <si>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</si>
  <si>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</si>
  <si>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</si>
  <si>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</si>
  <si>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</si>
  <si>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</si>
  <si>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</si>
  <si>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</si>
  <si>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</si>
  <si>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</si>
  <si>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</si>
  <si>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</si>
  <si>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</si>
  <si>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</si>
  <si>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</si>
  <si>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</si>
  <si>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</si>
  <si>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</si>
  <si>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</si>
  <si>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</si>
  <si>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</si>
  <si>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</si>
  <si>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</si>
  <si>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</si>
  <si>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</si>
  <si>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</si>
  <si>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</si>
  <si>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</si>
  <si>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</si>
  <si>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</si>
  <si>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</si>
  <si>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</si>
  <si>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</si>
  <si>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</si>
  <si>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</si>
  <si>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</si>
  <si>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</si>
  <si>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</si>
  <si>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</si>
  <si>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</si>
  <si>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</si>
  <si>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</si>
  <si>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</si>
  <si>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</si>
  <si>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</si>
  <si>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</si>
  <si>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</si>
  <si>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</si>
  <si>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</si>
  <si>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</si>
  <si>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</si>
  <si>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</si>
  <si>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</si>
  <si>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</si>
  <si>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</si>
  <si>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</si>
  <si>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</si>
  <si>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</si>
  <si>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</si>
  <si>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</si>
  <si>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</si>
  <si>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</si>
  <si>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</si>
  <si>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</si>
  <si>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</si>
  <si>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</si>
  <si>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</si>
  <si>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</si>
  <si>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</si>
  <si>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</si>
  <si>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</si>
  <si>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</si>
  <si>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</si>
  <si>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</si>
  <si>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</si>
  <si>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</si>
  <si>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</si>
  <si>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</si>
  <si>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</si>
  <si>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</si>
  <si>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</si>
  <si>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</si>
  <si>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</si>
  <si>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</si>
  <si>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</si>
  <si>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</si>
  <si>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</si>
  <si>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</si>
  <si>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</si>
  <si>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</si>
  <si>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</si>
  <si>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</si>
  <si>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</si>
  <si>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</si>
  <si>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</si>
  <si>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</si>
  <si>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</si>
  <si>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</si>
  <si>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</si>
  <si>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</si>
  <si>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</si>
  <si>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</si>
  <si>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</si>
  <si>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</si>
  <si>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</si>
  <si>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</si>
  <si>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</si>
  <si>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</si>
  <si>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</si>
  <si>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</si>
  <si>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</si>
  <si>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</si>
  <si>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</si>
  <si>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</si>
  <si>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</si>
  <si>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</si>
  <si>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</si>
  <si>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</si>
  <si>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</si>
  <si>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</si>
  <si>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</si>
  <si>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</si>
  <si>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</si>
  <si>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</si>
  <si>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</si>
  <si>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</si>
  <si>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</si>
  <si>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</si>
  <si>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</si>
  <si>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</si>
  <si>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</si>
  <si>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</si>
  <si>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</si>
  <si>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</si>
  <si>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</si>
  <si>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</si>
  <si>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</si>
  <si>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</si>
  <si>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</si>
  <si>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</si>
  <si>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</si>
  <si>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</si>
  <si>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</si>
  <si>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</si>
  <si>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</si>
  <si>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</si>
  <si>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</si>
  <si>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</si>
  <si>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</si>
  <si>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</si>
  <si>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</si>
  <si>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</si>
  <si>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</si>
  <si>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</si>
  <si>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</si>
  <si>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</si>
  <si>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</si>
  <si>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</si>
  <si>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</si>
  <si>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</si>
  <si>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</si>
  <si>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</si>
  <si>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</si>
  <si>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</si>
  <si>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</si>
  <si>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</si>
  <si>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</si>
  <si>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</si>
  <si>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</si>
  <si>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</si>
  <si>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</si>
  <si>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</si>
  <si>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</si>
  <si>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</si>
  <si>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</si>
  <si>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</si>
  <si>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</si>
  <si>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</si>
  <si>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</si>
  <si>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</si>
  <si>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</si>
  <si>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</si>
  <si>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</si>
  <si>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</si>
  <si>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</si>
  <si>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</si>
  <si>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</si>
  <si>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</si>
  <si>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</si>
  <si>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</si>
  <si>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</si>
  <si>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</si>
  <si>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</si>
  <si>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</si>
  <si>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</si>
  <si>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</si>
  <si>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</si>
  <si>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</si>
  <si>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</si>
  <si>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</si>
  <si>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</si>
  <si>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</si>
  <si>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</si>
  <si>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</si>
  <si>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</si>
  <si>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</si>
  <si>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</si>
  <si>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</si>
  <si>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</si>
  <si>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</si>
  <si>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</si>
  <si>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</si>
  <si>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</si>
  <si>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</si>
  <si>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</si>
  <si>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</si>
  <si>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</si>
  <si>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</si>
  <si>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</si>
  <si>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</si>
  <si>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</si>
  <si>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</si>
  <si>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</si>
  <si>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</si>
  <si>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</si>
  <si>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</si>
  <si>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</si>
  <si>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</si>
  <si>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</si>
  <si>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</si>
  <si>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</si>
  <si>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</si>
  <si>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</si>
  <si>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</si>
  <si>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</si>
  <si>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</si>
  <si>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</si>
  <si>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</si>
  <si>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</si>
  <si>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</si>
  <si>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</si>
  <si>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</si>
  <si>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</si>
  <si>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</si>
  <si>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</si>
  <si>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</si>
  <si>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</si>
  <si>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</si>
  <si>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</si>
  <si>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</si>
  <si>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</si>
  <si>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</si>
  <si>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</si>
  <si>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</si>
  <si>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</si>
  <si>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</si>
  <si>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</si>
  <si>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</si>
  <si>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</si>
  <si>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</si>
  <si>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</si>
  <si>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</si>
  <si>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</si>
  <si>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</si>
  <si>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</si>
  <si>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</si>
  <si>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</si>
  <si>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</si>
  <si>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</si>
  <si>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</si>
  <si>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</si>
  <si>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</si>
  <si>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</si>
  <si>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</si>
  <si>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</si>
  <si>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</si>
  <si>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</si>
  <si>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</si>
  <si>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</si>
  <si>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</si>
  <si>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</si>
  <si>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</si>
  <si>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</si>
  <si>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</si>
  <si>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</si>
  <si>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</si>
  <si>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</si>
  <si>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</si>
  <si>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</si>
  <si>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</si>
  <si>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</si>
  <si>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</si>
  <si>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</si>
  <si>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</si>
  <si>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</si>
  <si>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</si>
  <si>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</si>
  <si>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</si>
  <si>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</si>
  <si>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</si>
  <si>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</si>
  <si>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</si>
  <si>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</si>
  <si>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</si>
  <si>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</si>
  <si>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</si>
  <si>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</si>
  <si>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</si>
  <si>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</si>
  <si>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</si>
  <si>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</si>
  <si>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</si>
  <si>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</si>
  <si>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</si>
  <si>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</si>
  <si>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</si>
  <si>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</si>
  <si>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</si>
  <si>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</si>
  <si>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</si>
  <si>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</si>
  <si>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</si>
  <si>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</si>
  <si>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</si>
  <si>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</si>
  <si>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</si>
  <si>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</si>
  <si>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</si>
  <si>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</si>
  <si>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</si>
  <si>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</si>
  <si>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</si>
  <si>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</si>
  <si>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</si>
  <si>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</si>
  <si>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</si>
  <si>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</si>
  <si>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</si>
  <si>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</si>
  <si>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</si>
  <si>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</si>
  <si>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</si>
  <si>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</si>
  <si>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</si>
  <si>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</si>
  <si>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</si>
  <si>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</si>
  <si>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</si>
  <si>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</si>
  <si>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</si>
  <si>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</si>
  <si>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</si>
  <si>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</si>
  <si>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</si>
  <si>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</si>
  <si>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</si>
  <si>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</si>
  <si>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</si>
  <si>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</si>
  <si>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</si>
  <si>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</si>
  <si>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</si>
  <si>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</si>
  <si>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</si>
  <si>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</si>
  <si>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</si>
  <si>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</si>
  <si>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</si>
  <si>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</si>
  <si>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</si>
  <si>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</si>
  <si>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</si>
  <si>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</si>
  <si>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</si>
  <si>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</si>
  <si>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</si>
  <si>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</si>
  <si>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</si>
  <si>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</si>
  <si>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</si>
  <si>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</si>
  <si>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</si>
  <si>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</si>
  <si>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</si>
  <si>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</si>
  <si>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</si>
  <si>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</si>
  <si>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</si>
  <si>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</si>
  <si>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</si>
  <si>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</si>
  <si>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</si>
  <si>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</si>
  <si>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</si>
  <si>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</si>
  <si>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</si>
  <si>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</si>
  <si>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</si>
  <si>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</si>
  <si>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</si>
  <si>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</si>
  <si>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</si>
  <si>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</si>
  <si>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</si>
  <si>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</si>
  <si>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</si>
  <si>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</si>
  <si>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</si>
  <si>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</si>
  <si>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</si>
  <si>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</si>
  <si>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</si>
  <si>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</si>
  <si>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</si>
  <si>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</si>
  <si>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</si>
  <si>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</si>
  <si>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</si>
  <si>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</si>
  <si>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</si>
  <si>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</si>
  <si>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</si>
  <si>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</si>
  <si>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</si>
  <si>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</si>
  <si>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</si>
  <si>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</si>
  <si>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</si>
  <si>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</si>
  <si>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</si>
  <si>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</si>
  <si>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</si>
  <si>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</si>
  <si>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</si>
  <si>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</si>
  <si>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</si>
  <si>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</si>
  <si>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</si>
  <si>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</si>
  <si>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</si>
  <si>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</si>
  <si>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</si>
  <si>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</si>
  <si>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</si>
  <si>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</si>
  <si>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</si>
  <si>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</si>
  <si>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</si>
  <si>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</si>
  <si>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</si>
  <si>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</si>
  <si>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</si>
  <si>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</si>
  <si>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</si>
  <si>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</si>
  <si>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</si>
  <si>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</si>
  <si>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</si>
  <si>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</si>
  <si>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</si>
  <si>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</si>
  <si>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</si>
  <si>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</si>
  <si>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</si>
  <si>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</si>
  <si>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</si>
  <si>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</si>
  <si>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</si>
  <si>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</si>
  <si>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</si>
  <si>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</si>
  <si>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</si>
  <si>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</si>
  <si>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</si>
  <si>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</si>
  <si>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</si>
  <si>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</si>
  <si>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</si>
  <si>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</si>
  <si>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</si>
  <si>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</si>
  <si>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</si>
  <si>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</si>
  <si>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</si>
  <si>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</si>
  <si>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</si>
  <si>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</si>
  <si>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</si>
  <si>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</si>
  <si>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</si>
  <si>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</si>
  <si>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</si>
  <si>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</si>
  <si>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</si>
  <si>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</si>
  <si>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</si>
  <si>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</si>
  <si>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</si>
  <si>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</si>
  <si>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</si>
  <si>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</si>
  <si>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</si>
  <si>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</si>
  <si>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</si>
  <si>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</si>
  <si>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</si>
  <si>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</si>
  <si>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</si>
  <si>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</si>
  <si>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</si>
  <si>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</si>
  <si>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</si>
  <si>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</si>
  <si>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</si>
  <si>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</si>
  <si>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</si>
  <si>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</si>
  <si>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</si>
  <si>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</si>
  <si>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</si>
  <si>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</si>
  <si>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</si>
  <si>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</si>
  <si>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</si>
  <si>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</si>
  <si>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</si>
  <si>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</si>
  <si>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</si>
  <si>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</si>
  <si>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</si>
  <si>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</si>
  <si>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</si>
  <si>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</si>
  <si>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</si>
  <si>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</si>
  <si>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</si>
  <si>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</si>
  <si>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</si>
  <si>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</si>
  <si>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</si>
  <si>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</si>
  <si>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</si>
  <si>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</si>
  <si>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</si>
  <si>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</si>
  <si>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</si>
  <si>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</si>
  <si>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</si>
  <si>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</si>
  <si>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</si>
  <si>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</si>
  <si>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</si>
  <si>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</si>
  <si>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</si>
  <si>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</si>
  <si>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</si>
  <si>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</si>
  <si>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</si>
  <si>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</si>
  <si>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</si>
  <si>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</si>
  <si>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</si>
  <si>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</si>
  <si>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</si>
  <si>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</si>
  <si>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</si>
  <si>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</si>
  <si>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</si>
  <si>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</si>
  <si>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</si>
  <si>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</si>
  <si>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</si>
  <si>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</si>
  <si>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</si>
  <si>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</si>
  <si>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</si>
  <si>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</si>
  <si>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</si>
  <si>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</si>
  <si>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</si>
  <si>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</si>
  <si>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</si>
  <si>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</si>
  <si>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</si>
  <si>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</si>
  <si>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</si>
  <si>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</si>
  <si>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</si>
  <si>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</si>
  <si>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</si>
  <si>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</si>
  <si>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</si>
  <si>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</si>
  <si>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</si>
  <si>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</si>
  <si>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</si>
  <si>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</si>
  <si>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</si>
  <si>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</si>
  <si>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</si>
  <si>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</si>
  <si>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</si>
  <si>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</si>
  <si>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</si>
  <si>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</si>
  <si>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</si>
  <si>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</si>
  <si>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</si>
  <si>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</si>
  <si>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</si>
  <si>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</si>
  <si>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</si>
  <si>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</si>
  <si>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</si>
  <si>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</si>
  <si>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</si>
  <si>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</si>
  <si>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</si>
  <si>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</si>
  <si>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</si>
  <si>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</si>
  <si>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</si>
  <si>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</si>
  <si>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</si>
  <si>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</si>
  <si>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</si>
  <si>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</si>
  <si>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</si>
  <si>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</si>
  <si>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</si>
  <si>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</si>
  <si>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</si>
  <si>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</si>
  <si>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</si>
  <si>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</si>
  <si>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</si>
  <si>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</si>
  <si>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</si>
  <si>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</si>
  <si>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</si>
  <si>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</si>
  <si>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</si>
  <si>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</si>
  <si>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</si>
  <si>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</si>
  <si>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</si>
  <si>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</si>
  <si>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</si>
  <si>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</si>
  <si>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</si>
  <si>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</si>
  <si>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</si>
  <si>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</si>
  <si>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</si>
  <si>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</si>
  <si>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</si>
  <si>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</si>
  <si>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</si>
  <si>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</si>
  <si>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</si>
  <si>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</si>
  <si>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</si>
  <si>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</si>
  <si>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</si>
  <si>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</si>
  <si>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</si>
  <si>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</si>
  <si>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</si>
  <si>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</si>
  <si>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</si>
  <si>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</si>
  <si>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</si>
  <si>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</si>
  <si>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</si>
  <si>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</si>
  <si>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</si>
  <si>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</si>
  <si>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</si>
  <si>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</si>
  <si>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</si>
  <si>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</si>
  <si>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</si>
  <si>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</si>
  <si>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</si>
  <si>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</si>
  <si>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</si>
  <si>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</si>
  <si>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</si>
  <si>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</si>
  <si>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</si>
  <si>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</si>
  <si>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</si>
  <si>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</si>
  <si>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</si>
  <si>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</si>
  <si>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</si>
  <si>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</si>
  <si>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</si>
  <si>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</si>
  <si>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</si>
  <si>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</si>
  <si>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</si>
  <si>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</si>
  <si>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</si>
  <si>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</si>
  <si>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</si>
  <si>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</si>
  <si>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</si>
  <si>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</si>
  <si>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</si>
  <si>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</si>
  <si>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</si>
  <si>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</si>
  <si>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</si>
  <si>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</si>
  <si>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</si>
  <si>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</si>
  <si>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</si>
  <si>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</si>
  <si>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</si>
  <si>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</si>
  <si>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</si>
  <si>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</si>
  <si>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</si>
  <si>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</si>
  <si>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</si>
  <si>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</si>
  <si>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</si>
  <si>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</si>
  <si>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</si>
  <si>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</si>
  <si>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</si>
  <si>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</si>
  <si>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</si>
  <si>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</si>
  <si>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</si>
  <si>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</si>
  <si>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</si>
  <si>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</si>
  <si>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</si>
  <si>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</si>
  <si>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</si>
  <si>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</si>
  <si>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</si>
  <si>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</si>
  <si>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</si>
  <si>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</si>
  <si>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</si>
  <si>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</si>
  <si>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</si>
  <si>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</si>
  <si>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</si>
  <si>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</si>
  <si>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</si>
  <si>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</si>
  <si>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</si>
  <si>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</si>
  <si>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</si>
  <si>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</si>
  <si>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</si>
  <si>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</si>
  <si>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</si>
  <si>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</si>
  <si>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</si>
  <si>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</si>
  <si>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</si>
  <si>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</si>
  <si>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</si>
  <si>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</si>
  <si>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</si>
  <si>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</si>
  <si>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</si>
  <si>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</si>
  <si>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</si>
  <si>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</si>
  <si>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</si>
  <si>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</si>
  <si>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</si>
  <si>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</si>
  <si>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</si>
  <si>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</si>
  <si>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</si>
  <si>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</si>
  <si>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</si>
  <si>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</si>
  <si>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</si>
  <si>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</si>
  <si>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</si>
  <si>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</si>
  <si>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</si>
  <si>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</si>
  <si>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</si>
  <si>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</si>
  <si>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</si>
  <si>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</si>
  <si>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</si>
  <si>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</si>
  <si>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</si>
  <si>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</si>
  <si>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</si>
  <si>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</si>
  <si>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</si>
  <si>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</si>
  <si>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</si>
  <si>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</si>
  <si>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</si>
  <si>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</si>
  <si>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</si>
  <si>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</si>
  <si>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</si>
  <si>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</si>
  <si>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</si>
  <si>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</si>
  <si>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</si>
  <si>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</si>
  <si>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</si>
  <si>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</si>
  <si>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</si>
  <si>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</si>
  <si>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</si>
  <si>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</si>
  <si>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</si>
  <si>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</si>
  <si>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</si>
  <si>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</si>
  <si>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</si>
  <si>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</si>
  <si>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</si>
  <si>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</si>
  <si>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</si>
  <si>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</si>
  <si>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</si>
  <si>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</si>
  <si>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</si>
  <si>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</si>
  <si>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</si>
  <si>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</si>
  <si>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</si>
  <si>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</si>
  <si>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</si>
  <si>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</si>
  <si>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</si>
  <si>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</si>
  <si>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</si>
  <si>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</si>
  <si>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</si>
  <si>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</si>
  <si>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</si>
  <si>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</si>
  <si>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</si>
  <si>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</si>
  <si>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</si>
  <si>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</si>
  <si>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</si>
  <si>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</si>
  <si>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</si>
  <si>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</si>
  <si>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</si>
  <si>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</si>
  <si>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</si>
  <si>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</si>
  <si>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</si>
  <si>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</si>
  <si>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</si>
  <si>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</si>
  <si>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</si>
  <si>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</si>
  <si>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</si>
  <si>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</si>
  <si>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</si>
  <si>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</si>
  <si>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</si>
  <si>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</si>
  <si>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</si>
  <si>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</si>
  <si>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</si>
  <si>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</si>
  <si>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</si>
  <si>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</si>
  <si>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</si>
  <si>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</si>
  <si>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</si>
  <si>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</si>
  <si>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</si>
  <si>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</si>
  <si>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</si>
  <si>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</si>
  <si>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</si>
  <si>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</si>
  <si>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</si>
  <si>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</si>
  <si>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</si>
  <si>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</si>
  <si>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</si>
  <si>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</si>
  <si>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</si>
  <si>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</si>
  <si>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</si>
  <si>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</si>
  <si>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</si>
  <si>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</si>
  <si>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</si>
  <si>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</si>
  <si>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</si>
  <si>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</si>
  <si>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</si>
  <si>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</si>
  <si>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</si>
  <si>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</si>
  <si>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</si>
  <si>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</si>
  <si>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</si>
  <si>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</si>
  <si>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</si>
  <si>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</si>
  <si>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</si>
  <si>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</si>
  <si>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</si>
  <si>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</si>
  <si>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</si>
  <si>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</si>
  <si>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</si>
  <si>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</si>
  <si>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</si>
  <si>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</si>
  <si>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</si>
  <si>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</si>
  <si>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</si>
  <si>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</si>
  <si>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</si>
  <si>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</si>
  <si>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</si>
  <si>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</si>
  <si>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</si>
  <si>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</si>
  <si>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</si>
  <si>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</si>
  <si>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</si>
  <si>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</si>
  <si>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</si>
  <si>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</si>
  <si>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</si>
  <si>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</si>
  <si>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</si>
  <si>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</si>
  <si>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</si>
  <si>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</si>
  <si>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</si>
  <si>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</si>
  <si>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</si>
  <si>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</si>
  <si>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</si>
  <si>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</si>
  <si>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</si>
  <si>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</si>
  <si>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</si>
  <si>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</si>
  <si>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</si>
  <si>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</si>
  <si>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</si>
  <si>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</si>
  <si>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</si>
  <si>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</si>
  <si>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</si>
  <si>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</si>
  <si>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</si>
  <si>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</si>
  <si>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</si>
  <si>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</si>
  <si>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</si>
  <si>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</si>
  <si>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</si>
  <si>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</si>
  <si>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</si>
  <si>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</si>
  <si>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</si>
  <si>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</si>
  <si>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</si>
  <si>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</si>
  <si>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</si>
  <si>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</si>
  <si>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</si>
  <si>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</si>
  <si>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</si>
  <si>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</si>
  <si>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</si>
  <si>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</si>
  <si>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</si>
  <si>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</si>
  <si>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</si>
  <si>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</si>
  <si>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</si>
  <si>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</si>
  <si>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</si>
  <si>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</si>
  <si>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</si>
  <si>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</si>
  <si>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</si>
  <si>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</si>
  <si>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</si>
  <si>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</si>
  <si>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</si>
  <si>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</si>
  <si>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</si>
  <si>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</si>
  <si>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</si>
  <si>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</si>
  <si>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</si>
  <si>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</si>
  <si>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</si>
  <si>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</si>
  <si>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</si>
  <si>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</si>
  <si>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</si>
  <si>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</si>
  <si>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</si>
  <si>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</si>
  <si>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</si>
  <si>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</si>
  <si>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</si>
  <si>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</si>
  <si>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</si>
  <si>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</si>
  <si>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</si>
  <si>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</si>
  <si>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</si>
  <si>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</si>
  <si>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</si>
  <si>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</si>
  <si>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</si>
  <si>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</si>
  <si>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</si>
  <si>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</si>
  <si>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</si>
  <si>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</si>
  <si>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</si>
  <si>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</si>
  <si>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</si>
  <si>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</si>
  <si>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</si>
  <si>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</si>
  <si>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</si>
  <si>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</si>
  <si>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</si>
  <si>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</si>
  <si>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</si>
  <si>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</si>
  <si>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</si>
  <si>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</si>
  <si>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</si>
  <si>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</si>
  <si>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</si>
  <si>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</si>
  <si>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</si>
  <si>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</si>
  <si>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</si>
  <si>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</si>
  <si>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</si>
  <si>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</si>
  <si>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</si>
  <si>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</si>
  <si>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</si>
  <si>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</si>
  <si>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</si>
  <si>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</si>
  <si>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</si>
  <si>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</si>
  <si>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</si>
  <si>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</si>
  <si>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</si>
  <si>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</si>
  <si>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</si>
  <si>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</si>
  <si>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</si>
  <si>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</si>
  <si>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</si>
  <si>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</si>
  <si>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</si>
  <si>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</si>
  <si>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</si>
  <si>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</si>
  <si>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</si>
  <si>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</si>
  <si>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</si>
  <si>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</si>
  <si>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</si>
  <si>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</si>
  <si>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</si>
  <si>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</si>
  <si>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</si>
  <si>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</si>
  <si>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</si>
  <si>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</si>
  <si>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</si>
  <si>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</si>
  <si>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</si>
  <si>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</si>
  <si>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</si>
  <si>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</si>
  <si>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</si>
  <si>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</si>
  <si>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</si>
  <si>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</si>
  <si>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</si>
  <si>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</si>
  <si>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</si>
  <si>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</si>
  <si>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</si>
  <si>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</si>
  <si>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</si>
  <si>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</si>
  <si>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</si>
  <si>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</si>
  <si>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</si>
  <si>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</si>
  <si>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</si>
  <si>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</si>
  <si>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</si>
  <si>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</si>
  <si>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</si>
  <si>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</si>
  <si>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</si>
  <si>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</si>
  <si>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</si>
  <si>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</si>
  <si>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</si>
  <si>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</si>
  <si>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</si>
  <si>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</si>
  <si>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</si>
  <si>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</si>
  <si>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</si>
  <si>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</si>
  <si>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</si>
  <si>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</si>
  <si>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</si>
  <si>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</si>
  <si>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</si>
  <si>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</si>
  <si>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</si>
  <si>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</si>
  <si>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</si>
  <si>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</si>
  <si>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</si>
  <si>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</si>
  <si>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</si>
  <si>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</si>
  <si>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</si>
  <si>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</si>
  <si>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</si>
  <si>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</si>
  <si>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</si>
  <si>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</si>
  <si>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</si>
  <si>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</si>
  <si>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</si>
  <si>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</si>
  <si>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</si>
  <si>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</si>
  <si>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</si>
  <si>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</si>
  <si>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</si>
  <si>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</si>
  <si>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</si>
  <si>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</si>
  <si>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</si>
  <si>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</si>
  <si>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</si>
  <si>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</si>
  <si>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</si>
  <si>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</si>
  <si>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</si>
  <si>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</si>
  <si>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</si>
  <si>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</si>
  <si>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</si>
  <si>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</si>
  <si>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</si>
  <si>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</si>
  <si>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</si>
  <si>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</si>
  <si>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</si>
  <si>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</si>
  <si>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</si>
  <si>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</si>
  <si>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</si>
  <si>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</si>
  <si>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</si>
  <si>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</si>
  <si>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</si>
  <si>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</si>
  <si>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</si>
  <si>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</si>
  <si>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</si>
  <si>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</si>
  <si>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</si>
  <si>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</si>
  <si>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</si>
  <si>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</si>
  <si>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</si>
  <si>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</si>
  <si>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</si>
  <si>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</si>
  <si>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</si>
  <si>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</si>
  <si>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</si>
  <si>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</si>
  <si>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</si>
  <si>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</si>
  <si>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</si>
  <si>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</si>
  <si>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</si>
  <si>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</si>
  <si>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</si>
  <si>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</si>
  <si>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</si>
  <si>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</si>
  <si>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</si>
  <si>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</si>
  <si>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</si>
  <si>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</si>
  <si>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</si>
  <si>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</si>
  <si>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</si>
  <si>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</si>
  <si>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</si>
  <si>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</si>
  <si>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</si>
  <si>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</si>
  <si>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</si>
  <si>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</si>
  <si>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</si>
  <si>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</si>
  <si>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</si>
  <si>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</si>
  <si>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</si>
  <si>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</si>
  <si>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</si>
  <si>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</si>
  <si>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</si>
  <si>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</si>
  <si>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</si>
  <si>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</si>
  <si>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</si>
  <si>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</si>
  <si>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</si>
  <si>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</si>
  <si>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</si>
  <si>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</si>
  <si>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</si>
  <si>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</si>
  <si>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</si>
  <si>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</si>
  <si>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</si>
  <si>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</si>
  <si>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</si>
  <si>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</si>
  <si>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</si>
  <si>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</si>
  <si>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</si>
  <si>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</si>
  <si>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</si>
  <si>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</si>
  <si>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</si>
  <si>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</si>
  <si>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</si>
  <si>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</si>
  <si>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</si>
  <si>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</si>
  <si>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</si>
  <si>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</si>
  <si>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</si>
  <si>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</si>
  <si>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</si>
  <si>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</si>
  <si>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</si>
  <si>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</si>
  <si>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</si>
  <si>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</si>
  <si>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</si>
  <si>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</si>
  <si>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</si>
  <si>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</si>
  <si>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</si>
  <si>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</si>
  <si>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</si>
  <si>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</si>
  <si>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</si>
  <si>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</si>
  <si>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</si>
  <si>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</si>
  <si>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</si>
  <si>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</si>
  <si>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</si>
  <si>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</si>
  <si>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</si>
  <si>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</si>
  <si>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</si>
  <si>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</si>
  <si>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</si>
  <si>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</si>
  <si>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</si>
  <si>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</si>
  <si>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</si>
  <si>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</si>
  <si>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</si>
  <si>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</si>
  <si>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</si>
  <si>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</si>
  <si>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</si>
  <si>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</si>
  <si>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</si>
  <si>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</si>
  <si>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</si>
  <si>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</si>
  <si>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</si>
  <si>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</si>
  <si>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</si>
  <si>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</si>
  <si>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</si>
  <si>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</si>
  <si>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</si>
  <si>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</si>
  <si>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</si>
  <si>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</si>
  <si>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</si>
  <si>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</si>
  <si>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</si>
  <si>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</si>
  <si>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</si>
  <si>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</si>
  <si>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</si>
  <si>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</si>
  <si>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</si>
  <si>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</si>
  <si>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</si>
  <si>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</si>
  <si>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</si>
  <si>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</si>
  <si>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</si>
  <si>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</si>
  <si>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</si>
  <si>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</si>
  <si>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</si>
  <si>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</si>
  <si>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</si>
  <si>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</si>
  <si>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</si>
  <si>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</si>
  <si>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</si>
  <si>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</si>
  <si>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</si>
  <si>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</si>
  <si>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</si>
  <si>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</si>
  <si>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</si>
  <si>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</si>
  <si>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</si>
  <si>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</si>
  <si>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</si>
  <si>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</si>
  <si>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</si>
  <si>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</si>
  <si>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</si>
  <si>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</si>
  <si>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</si>
  <si>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</si>
  <si>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</si>
  <si>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</si>
  <si>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</si>
  <si>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</si>
  <si>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</si>
  <si>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</si>
  <si>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</si>
  <si>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</si>
  <si>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</si>
  <si>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</si>
  <si>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</si>
  <si>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</si>
  <si>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</si>
  <si>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</si>
  <si>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</si>
  <si>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</si>
  <si>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</si>
  <si>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</si>
  <si>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</si>
  <si>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</si>
  <si>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</si>
  <si>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</si>
  <si>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</si>
  <si>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</si>
  <si>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</si>
  <si>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</si>
  <si>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</si>
  <si>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</si>
  <si>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</si>
  <si>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</si>
  <si>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</si>
  <si>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</si>
  <si>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</si>
  <si>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</si>
  <si>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</si>
  <si>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</si>
  <si>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</si>
  <si>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</si>
  <si>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</si>
  <si>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</si>
  <si>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</si>
  <si>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</si>
  <si>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</si>
  <si>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</si>
  <si>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</si>
  <si>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</si>
  <si>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</si>
  <si>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</si>
  <si>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</si>
  <si>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</si>
  <si>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</si>
  <si>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</si>
  <si>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</si>
  <si>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</si>
  <si>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</si>
  <si>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</si>
  <si>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</si>
  <si>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</si>
  <si>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</si>
  <si>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</si>
  <si>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</si>
  <si>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</si>
  <si>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</si>
  <si>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</si>
  <si>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</si>
  <si>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</si>
  <si>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</si>
  <si>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</si>
  <si>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</si>
  <si>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</si>
  <si>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</si>
  <si>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</si>
  <si>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</si>
  <si>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</si>
  <si>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</si>
  <si>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</si>
  <si>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</si>
  <si>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</si>
  <si>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</si>
  <si>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</si>
  <si>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</si>
  <si>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</si>
  <si>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</si>
  <si>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</si>
  <si>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</si>
  <si>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</si>
  <si>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</si>
  <si>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</si>
  <si>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</si>
  <si>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</si>
  <si>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</si>
  <si>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</si>
  <si>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</si>
  <si>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</si>
  <si>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</si>
  <si>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</si>
  <si>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</si>
  <si>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</si>
  <si>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</si>
  <si>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</si>
  <si>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</si>
  <si>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</si>
  <si>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</si>
  <si>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</si>
  <si>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</si>
  <si>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</si>
  <si>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</si>
  <si>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</si>
  <si>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</si>
  <si>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</si>
  <si>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</si>
  <si>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</si>
  <si>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</si>
  <si>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</si>
  <si>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</si>
  <si>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</si>
  <si>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</si>
  <si>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</si>
  <si>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</si>
  <si>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</si>
  <si>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</si>
  <si>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</si>
  <si>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</si>
  <si>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</si>
  <si>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</si>
  <si>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</si>
  <si>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</si>
  <si>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</si>
  <si>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</si>
  <si>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</si>
  <si>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</si>
  <si>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</si>
  <si>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</si>
  <si>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</si>
  <si>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</si>
  <si>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</si>
  <si>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</si>
  <si>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</si>
  <si>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</si>
  <si>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</si>
  <si>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</si>
  <si>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</si>
  <si>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</si>
  <si>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</si>
  <si>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</si>
  <si>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</si>
  <si>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</si>
  <si>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</si>
  <si>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</si>
  <si>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</si>
  <si>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</si>
  <si>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</si>
  <si>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</si>
  <si>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</si>
  <si>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</si>
  <si>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</si>
  <si>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</si>
  <si>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</si>
  <si>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</si>
  <si>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</si>
  <si>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</si>
  <si>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</si>
  <si>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</si>
  <si>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</si>
  <si>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</si>
  <si>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</si>
  <si>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</si>
  <si>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</si>
  <si>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</si>
  <si>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</si>
  <si>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</si>
  <si>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</si>
  <si>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</si>
  <si>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</si>
  <si>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</si>
  <si>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</si>
  <si>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</si>
  <si>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</si>
  <si>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</si>
  <si>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</si>
  <si>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</si>
  <si>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</si>
  <si>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</si>
  <si>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</si>
  <si>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</si>
  <si>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</si>
  <si>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</si>
  <si>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</si>
  <si>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</si>
  <si>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</si>
  <si>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</si>
  <si>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</si>
  <si>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</si>
  <si>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</si>
  <si>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</si>
  <si>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</si>
  <si>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</si>
  <si>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</si>
  <si>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</si>
  <si>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</si>
  <si>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</si>
  <si>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</si>
  <si>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</si>
  <si>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</si>
  <si>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</si>
  <si>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</si>
  <si>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</si>
  <si>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</si>
  <si>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</si>
  <si>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</si>
  <si>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</si>
  <si>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</si>
  <si>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</si>
  <si>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</si>
  <si>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</si>
  <si>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</si>
  <si>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</si>
  <si>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</si>
  <si>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</si>
  <si>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</si>
  <si>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</si>
  <si>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</si>
  <si>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</si>
  <si>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</si>
  <si>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</si>
  <si>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</si>
  <si>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</si>
  <si>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</si>
  <si>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</si>
  <si>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</si>
  <si>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</si>
  <si>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</si>
  <si>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</si>
  <si>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</si>
  <si>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</si>
  <si>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</si>
  <si>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</si>
  <si>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</si>
  <si>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</si>
  <si>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</si>
  <si>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</si>
  <si>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</si>
  <si>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</si>
  <si>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</si>
  <si>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</si>
  <si>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</si>
  <si>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</si>
  <si>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</si>
  <si>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</si>
  <si>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</si>
  <si>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</si>
  <si>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</si>
  <si>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</si>
  <si>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</si>
  <si>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</si>
  <si>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</si>
  <si>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</si>
  <si>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</si>
  <si>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</si>
  <si>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</si>
  <si>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</si>
  <si>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</si>
  <si>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</si>
  <si>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</si>
  <si>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</si>
  <si>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</si>
  <si>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</si>
  <si>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</si>
  <si>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</si>
  <si>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</si>
  <si>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</si>
  <si>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</si>
  <si>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</si>
  <si>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</si>
  <si>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</si>
  <si>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</si>
  <si>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</si>
  <si>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</si>
  <si>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</si>
  <si>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</si>
  <si>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</si>
  <si>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</si>
  <si>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</si>
  <si>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</si>
  <si>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</si>
  <si>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</si>
  <si>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</si>
  <si>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</si>
  <si>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</si>
  <si>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</si>
  <si>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</si>
  <si>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</si>
  <si>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</si>
  <si>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</si>
  <si>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</si>
  <si>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</si>
  <si>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</si>
  <si>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</si>
  <si>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</si>
  <si>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</si>
  <si>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</si>
  <si>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</si>
  <si>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</si>
  <si>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</si>
  <si>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</si>
  <si>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</si>
  <si>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</si>
  <si>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</si>
  <si>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</si>
  <si>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</si>
  <si>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</si>
  <si>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</si>
  <si>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</si>
  <si>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</si>
  <si>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</si>
  <si>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</si>
  <si>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</si>
  <si>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</si>
  <si>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</si>
  <si>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</si>
  <si>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</si>
  <si>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</si>
  <si>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</si>
  <si>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</si>
  <si>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</si>
  <si>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</si>
  <si>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</si>
  <si>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</si>
  <si>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</si>
  <si>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</si>
  <si>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</si>
  <si>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</si>
  <si>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</si>
  <si>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</si>
  <si>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</si>
  <si>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</si>
  <si>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</si>
  <si>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</si>
  <si>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</si>
  <si>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</si>
  <si>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</si>
  <si>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</si>
  <si>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</si>
  <si>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</si>
  <si>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</si>
  <si>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</si>
  <si>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</si>
  <si>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</si>
  <si>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</si>
  <si>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</si>
  <si>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</si>
  <si>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</si>
  <si>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</si>
  <si>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</si>
  <si>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</si>
  <si>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</si>
  <si>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</si>
  <si>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</si>
  <si>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</si>
  <si>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</si>
  <si>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</si>
  <si>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</si>
  <si>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</si>
  <si>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</si>
  <si>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</si>
  <si>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</si>
  <si>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</si>
  <si>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</si>
  <si>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</si>
  <si>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</si>
  <si>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</si>
  <si>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</si>
  <si>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</si>
  <si>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</si>
  <si>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</si>
  <si>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</si>
  <si>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</si>
  <si>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</si>
  <si>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</si>
  <si>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</si>
  <si>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</si>
  <si>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</si>
  <si>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</si>
  <si>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</si>
  <si>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</si>
  <si>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</si>
  <si>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</si>
  <si>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</si>
  <si>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</si>
  <si>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</si>
  <si>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</si>
  <si>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</si>
  <si>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</si>
  <si>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</si>
  <si>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</si>
  <si>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</si>
  <si>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</si>
  <si>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</si>
  <si>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</si>
  <si>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</si>
  <si>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</si>
  <si>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</si>
  <si>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</si>
  <si>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</si>
  <si>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</si>
  <si>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</si>
  <si>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</si>
  <si>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</si>
  <si>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</si>
  <si>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</si>
  <si>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</si>
  <si>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</si>
  <si>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</si>
  <si>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</si>
  <si>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</si>
  <si>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</si>
  <si>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</si>
  <si>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</si>
  <si>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</si>
  <si>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</si>
  <si>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</si>
  <si>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</si>
  <si>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</si>
  <si>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</si>
  <si>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</si>
  <si>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</si>
  <si>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</si>
  <si>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</si>
  <si>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</si>
  <si>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</si>
  <si>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</si>
  <si>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</si>
  <si>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</si>
  <si>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</si>
  <si>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</si>
  <si>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</si>
  <si>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</si>
  <si>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</si>
  <si>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</si>
  <si>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</si>
  <si>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</si>
  <si>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</si>
  <si>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</si>
  <si>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</si>
  <si>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</si>
  <si>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</si>
  <si>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</si>
  <si>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</si>
  <si>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</si>
  <si>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</si>
  <si>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</si>
  <si>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</si>
  <si>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</si>
  <si>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</si>
  <si>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</si>
  <si>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</si>
  <si>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</si>
  <si>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</si>
  <si>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</si>
  <si>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</si>
  <si>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</si>
  <si>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</si>
  <si>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</si>
  <si>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</si>
  <si>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</si>
  <si>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</si>
  <si>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</si>
  <si>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</si>
  <si>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</si>
  <si>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</si>
  <si>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</si>
  <si>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</si>
  <si>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</si>
  <si>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</si>
  <si>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</si>
  <si>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</si>
  <si>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</si>
  <si>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</si>
  <si>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</si>
  <si>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</si>
  <si>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</si>
  <si>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</si>
  <si>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</si>
  <si>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</si>
  <si>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</si>
  <si>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</si>
  <si>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</si>
  <si>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</si>
  <si>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</si>
  <si>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</si>
  <si>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</si>
  <si>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</si>
  <si>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</si>
  <si>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</si>
  <si>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</si>
  <si>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</si>
  <si>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</si>
  <si>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</si>
  <si>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</si>
  <si>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</si>
  <si>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</si>
  <si>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</si>
  <si>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</si>
  <si>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</si>
  <si>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</si>
  <si>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</si>
  <si>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</si>
  <si>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</si>
  <si>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</si>
  <si>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</si>
  <si>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</si>
  <si>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</si>
  <si>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</si>
  <si>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</si>
  <si>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</si>
  <si>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</si>
  <si>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</si>
  <si>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</si>
  <si>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</si>
  <si>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</si>
  <si>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</si>
  <si>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</si>
  <si>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</si>
  <si>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</si>
  <si>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</si>
  <si>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</si>
  <si>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</si>
  <si>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</si>
  <si>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</si>
  <si>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</si>
  <si>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</si>
  <si>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</si>
  <si>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</si>
  <si>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</si>
  <si>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</si>
  <si>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</si>
  <si>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</si>
  <si>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</si>
  <si>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</si>
  <si>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</si>
  <si>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</si>
  <si>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</si>
  <si>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</si>
  <si>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</si>
  <si>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</si>
  <si>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</si>
  <si>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</si>
  <si>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</si>
  <si>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</si>
  <si>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</si>
  <si>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</si>
  <si>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</si>
  <si>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</si>
  <si>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</si>
  <si>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</si>
  <si>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</si>
  <si>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</si>
  <si>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</si>
  <si>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</si>
  <si>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</si>
  <si>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</si>
  <si>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</si>
  <si>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</si>
  <si>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</si>
  <si>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</si>
  <si>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</si>
  <si>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</si>
  <si>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</si>
  <si>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</si>
  <si>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</si>
  <si>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</si>
  <si>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</si>
  <si>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</si>
  <si>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</si>
  <si>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</si>
  <si>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</si>
  <si>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</si>
  <si>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</si>
  <si>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</si>
  <si>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</si>
  <si>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</si>
  <si>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</si>
  <si>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</si>
  <si>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</si>
  <si>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</si>
  <si>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</si>
  <si>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</si>
  <si>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</si>
  <si>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</si>
  <si>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</si>
  <si>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</si>
  <si>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</si>
  <si>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</si>
  <si>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</si>
  <si>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</si>
  <si>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</si>
  <si>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</si>
  <si>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</si>
  <si>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</si>
  <si>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</si>
  <si>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</si>
  <si>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</si>
  <si>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</si>
  <si>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</si>
  <si>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</si>
  <si>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</si>
  <si>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</si>
  <si>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</si>
  <si>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</si>
  <si>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</si>
  <si>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</si>
  <si>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</si>
  <si>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</si>
  <si>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</si>
  <si>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</si>
  <si>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</si>
  <si>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</si>
  <si>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</si>
  <si>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</si>
  <si>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</si>
  <si>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</si>
  <si>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</si>
  <si>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</si>
  <si>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</si>
  <si>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</si>
  <si>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</si>
  <si>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</si>
  <si>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</si>
  <si>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</si>
  <si>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</si>
  <si>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</si>
  <si>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</si>
  <si>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</si>
  <si>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</si>
  <si>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</si>
  <si>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</si>
  <si>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</si>
  <si>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</si>
  <si>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</si>
  <si>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</si>
  <si>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</si>
  <si>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</si>
  <si>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</si>
  <si>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</si>
  <si>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</si>
  <si>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</si>
  <si>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</si>
  <si>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</si>
  <si>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</si>
  <si>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</si>
  <si>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</si>
  <si>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</si>
  <si>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</si>
  <si>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</si>
  <si>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</si>
  <si>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</si>
  <si>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</si>
  <si>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</si>
  <si>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</si>
  <si>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</si>
  <si>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</si>
  <si>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</si>
  <si>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</si>
  <si>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</si>
  <si>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</si>
  <si>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</si>
  <si>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</si>
  <si>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</si>
  <si>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</si>
  <si>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</si>
  <si>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</si>
  <si>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</si>
  <si>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</si>
  <si>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</si>
  <si>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</si>
  <si>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</si>
  <si>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</si>
  <si>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</si>
  <si>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</si>
  <si>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</si>
  <si>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</si>
  <si>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</si>
  <si>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</si>
  <si>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</si>
  <si>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</si>
  <si>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</si>
  <si>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</si>
  <si>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</si>
  <si>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</si>
  <si>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</si>
  <si>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</si>
  <si>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</si>
  <si>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</si>
  <si>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</si>
  <si>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</si>
  <si>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</si>
  <si>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</si>
  <si>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</si>
  <si>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</si>
  <si>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</si>
  <si>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</si>
  <si>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</si>
  <si>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</si>
  <si>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</si>
  <si>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</si>
  <si>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</si>
  <si>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</si>
  <si>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</si>
  <si>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</si>
  <si>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</si>
  <si>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</si>
  <si>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</si>
  <si>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</si>
  <si>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</si>
  <si>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</si>
  <si>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</si>
  <si>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</si>
  <si>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</si>
  <si>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</si>
  <si>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</si>
  <si>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</si>
  <si>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</si>
  <si>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</si>
  <si>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</si>
  <si>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</si>
  <si>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</si>
  <si>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</si>
  <si>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</si>
  <si>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</si>
  <si>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</si>
  <si>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</si>
  <si>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</si>
  <si>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</si>
  <si>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</si>
  <si>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</si>
  <si>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</si>
  <si>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</si>
  <si>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</si>
  <si>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</si>
  <si>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</si>
  <si>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</si>
  <si>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</si>
  <si>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</si>
  <si>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</si>
  <si>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</si>
  <si>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</si>
  <si>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</si>
  <si>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</si>
  <si>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</si>
  <si>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</si>
  <si>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</si>
  <si>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</si>
  <si>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</si>
  <si>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</si>
  <si>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</si>
  <si>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</si>
  <si>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</si>
  <si>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</si>
  <si>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</si>
  <si>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</si>
  <si>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</si>
  <si>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</si>
  <si>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</si>
  <si>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</si>
  <si>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</si>
  <si>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</si>
  <si>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</si>
  <si>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</si>
  <si>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</si>
  <si>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</si>
  <si>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</si>
  <si>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</si>
  <si>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</si>
  <si>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</si>
  <si>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</si>
  <si>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</si>
  <si>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</si>
  <si>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</si>
  <si>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</si>
  <si>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</si>
  <si>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</si>
  <si>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</si>
  <si>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</si>
  <si>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</si>
  <si>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</si>
  <si>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</si>
  <si>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</si>
  <si>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</si>
  <si>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</si>
  <si>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</si>
  <si>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</si>
  <si>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</si>
  <si>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</si>
  <si>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</si>
  <si>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</si>
  <si>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</si>
  <si>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</si>
  <si>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</si>
  <si>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</si>
  <si>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</si>
  <si>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</si>
  <si>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</si>
  <si>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</si>
  <si>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</si>
  <si>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</si>
  <si>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</si>
  <si>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</si>
  <si>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</si>
  <si>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</si>
  <si>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</si>
  <si>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</si>
  <si>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</si>
  <si>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</si>
  <si>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</si>
  <si>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</si>
  <si>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</si>
  <si>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</si>
  <si>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</si>
  <si>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</si>
  <si>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</si>
  <si>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</si>
  <si>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</si>
  <si>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</si>
  <si>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</si>
  <si>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</si>
  <si>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</si>
  <si>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</si>
  <si>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</si>
  <si>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</si>
  <si>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</si>
  <si>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</si>
  <si>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</si>
  <si>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</si>
  <si>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</si>
  <si>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</si>
  <si>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</si>
  <si>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</si>
  <si>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</si>
  <si>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</si>
  <si>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</si>
  <si>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</si>
  <si>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</si>
  <si>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</si>
  <si>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</si>
  <si>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</si>
  <si>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</si>
  <si>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</si>
  <si>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</si>
  <si>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</si>
  <si>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</si>
  <si>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</si>
  <si>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</si>
  <si>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</si>
  <si>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</si>
  <si>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</si>
  <si>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</si>
  <si>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</si>
  <si>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</si>
  <si>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</si>
  <si>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</si>
  <si>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</si>
  <si>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</si>
  <si>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</si>
  <si>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</si>
  <si>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</si>
  <si>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</si>
  <si>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</si>
  <si>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</si>
  <si>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</si>
  <si>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</si>
  <si>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</si>
  <si>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</si>
  <si>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</si>
  <si>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</si>
  <si>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</si>
  <si>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</si>
  <si>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</si>
  <si>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</si>
  <si>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</si>
  <si>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</si>
  <si>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</si>
  <si>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</si>
  <si>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</si>
  <si>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</si>
  <si>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</si>
  <si>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</si>
  <si>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</si>
  <si>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</si>
  <si>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</si>
  <si>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</si>
  <si>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</si>
  <si>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</si>
  <si>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</si>
  <si>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</si>
  <si>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</si>
  <si>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</si>
  <si>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</si>
  <si>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</si>
  <si>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</si>
  <si>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</si>
  <si>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</si>
  <si>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</si>
  <si>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</si>
  <si>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</si>
  <si>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</si>
  <si>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</si>
  <si>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</si>
  <si>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</si>
  <si>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</si>
  <si>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</si>
  <si>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</si>
  <si>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</si>
  <si>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</si>
  <si>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</si>
  <si>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</si>
  <si>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</si>
  <si>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</si>
  <si>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</si>
  <si>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</si>
  <si>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</si>
  <si>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</si>
  <si>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</si>
  <si>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</si>
  <si>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</si>
  <si>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</si>
  <si>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</si>
  <si>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</si>
  <si>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</si>
  <si>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</si>
  <si>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</si>
  <si>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</si>
  <si>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</si>
  <si>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</si>
  <si>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</si>
  <si>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</si>
  <si>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</si>
  <si>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</si>
  <si>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</si>
  <si>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</si>
  <si>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</si>
  <si>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</si>
  <si>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</si>
  <si>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</si>
  <si>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</si>
  <si>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</si>
  <si>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</si>
  <si>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</si>
  <si>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</si>
  <si>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</si>
  <si>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</si>
  <si>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</si>
  <si>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</si>
  <si>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</si>
  <si>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</si>
  <si>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</si>
  <si>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</si>
  <si>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</si>
  <si>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</si>
  <si>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</si>
  <si>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</si>
  <si>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</si>
  <si>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</si>
  <si>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</si>
  <si>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</si>
  <si>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</si>
  <si>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</si>
  <si>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</si>
  <si>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</si>
  <si>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</si>
  <si>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</si>
  <si>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</si>
  <si>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</si>
  <si>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</si>
  <si>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</si>
  <si>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</si>
  <si>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</si>
  <si>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</si>
  <si>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</si>
  <si>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</si>
  <si>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</si>
  <si>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</si>
  <si>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</si>
  <si>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</si>
  <si>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</si>
  <si>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</si>
  <si>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</si>
  <si>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</si>
  <si>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</si>
  <si>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</si>
  <si>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</si>
  <si>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</si>
  <si>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</si>
  <si>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</si>
  <si>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</si>
  <si>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</si>
  <si>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</si>
  <si>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</si>
  <si>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</si>
  <si>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</si>
  <si>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</si>
  <si>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</si>
  <si>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</si>
  <si>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</si>
  <si>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</si>
  <si>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</si>
  <si>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</si>
  <si>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</si>
  <si>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</si>
  <si>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</si>
  <si>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</si>
  <si>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</si>
  <si>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</si>
  <si>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</si>
  <si>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</si>
  <si>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</si>
  <si>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</si>
  <si>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</si>
  <si>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</si>
  <si>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</si>
  <si>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</si>
  <si>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</si>
  <si>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</si>
  <si>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</si>
  <si>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</si>
  <si>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</si>
  <si>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</si>
  <si>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</si>
  <si>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</si>
  <si>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</si>
  <si>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</si>
  <si>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</si>
  <si>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</si>
  <si>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</si>
  <si>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</si>
  <si>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</si>
  <si>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</si>
  <si>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</si>
  <si>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</si>
  <si>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</si>
  <si>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</si>
  <si>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</si>
  <si>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</si>
  <si>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</si>
  <si>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</si>
  <si>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</si>
  <si>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</si>
  <si>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</si>
  <si>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</si>
  <si>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</si>
  <si>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</si>
  <si>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</si>
  <si>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</si>
  <si>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</si>
  <si>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</si>
  <si>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</si>
  <si>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</si>
  <si>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</si>
  <si>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</si>
  <si>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</si>
  <si>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</si>
  <si>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</si>
  <si>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</si>
  <si>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</si>
  <si>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</si>
  <si>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</si>
  <si>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</si>
  <si>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</si>
  <si>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</si>
  <si>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</si>
  <si>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</si>
  <si>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</si>
  <si>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</si>
  <si>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</si>
  <si>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</si>
  <si>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</si>
  <si>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</si>
  <si>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</si>
  <si>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</si>
  <si>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</si>
  <si>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</si>
  <si>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</si>
  <si>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</si>
  <si>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</si>
  <si>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</si>
  <si>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</si>
  <si>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</si>
  <si>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</si>
  <si>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</si>
  <si>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</si>
  <si>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</si>
  <si>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</si>
  <si>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</si>
  <si>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</si>
  <si>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</si>
  <si>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</si>
  <si>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</si>
  <si>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</si>
  <si>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</si>
  <si>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</si>
  <si>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</si>
  <si>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</si>
  <si>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</si>
  <si>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</si>
  <si>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</si>
  <si>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</si>
  <si>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</si>
  <si>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</si>
  <si>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</si>
  <si>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</si>
  <si>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</si>
  <si>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</si>
  <si>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</si>
  <si>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</si>
  <si>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</si>
  <si>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</si>
  <si>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</si>
  <si>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</si>
  <si>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</si>
  <si>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</si>
  <si>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</si>
  <si>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</si>
  <si>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</si>
  <si>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</si>
  <si>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</si>
  <si>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</si>
  <si>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</si>
  <si>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</si>
  <si>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</si>
  <si>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</si>
  <si>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</si>
  <si>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</si>
  <si>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</si>
  <si>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</si>
  <si>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</si>
  <si>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</si>
  <si>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</si>
  <si>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</si>
  <si>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</si>
  <si>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</si>
  <si>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</si>
  <si>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</si>
  <si>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</si>
  <si>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</si>
  <si>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</si>
  <si>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</si>
  <si>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</si>
  <si>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</si>
  <si>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</si>
  <si>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</si>
  <si>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</si>
  <si>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</si>
  <si>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</si>
  <si>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</si>
  <si>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</si>
  <si>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</si>
  <si>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</si>
  <si>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</si>
  <si>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</si>
  <si>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</si>
  <si>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</si>
  <si>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</si>
  <si>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</si>
  <si>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</si>
  <si>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</si>
  <si>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</si>
  <si>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</si>
  <si>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</si>
  <si>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</si>
  <si>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</si>
  <si>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</si>
  <si>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</si>
  <si>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</si>
  <si>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</si>
  <si>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</si>
  <si>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</si>
  <si>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</si>
  <si>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</si>
  <si>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</si>
  <si>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</si>
  <si>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</si>
  <si>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</si>
  <si>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</si>
  <si>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</si>
  <si>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</si>
  <si>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</si>
  <si>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</si>
  <si>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</si>
  <si>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</si>
  <si>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</si>
  <si>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</si>
  <si>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</si>
  <si>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</si>
  <si>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</si>
  <si>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</si>
  <si>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</si>
  <si>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</si>
  <si>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</si>
  <si>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</si>
  <si>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</si>
  <si>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</si>
  <si>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</si>
  <si>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</si>
  <si>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</si>
  <si>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</si>
  <si>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</si>
  <si>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</si>
  <si>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</si>
  <si>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</si>
  <si>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</si>
  <si>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</si>
  <si>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</si>
  <si>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</si>
  <si>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</si>
  <si>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</si>
  <si>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</si>
  <si>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</si>
  <si>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</si>
  <si>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</si>
  <si>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</si>
  <si>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</si>
  <si>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</si>
  <si>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</si>
  <si>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</si>
  <si>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</si>
  <si>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</si>
  <si>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</si>
  <si>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</si>
  <si>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</si>
  <si>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</si>
  <si>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</si>
  <si>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</si>
  <si>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</si>
  <si>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</si>
  <si>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</si>
  <si>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</si>
  <si>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</si>
  <si>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</si>
  <si>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</si>
  <si>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</si>
  <si>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</si>
  <si>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</si>
  <si>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</si>
  <si>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</si>
  <si>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</si>
  <si>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</si>
  <si>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</si>
  <si>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</si>
  <si>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</si>
  <si>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</si>
  <si>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</si>
  <si>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</si>
  <si>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</si>
  <si>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</si>
  <si>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</si>
  <si>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</si>
  <si>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</si>
  <si>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</si>
  <si>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</si>
  <si>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</si>
  <si>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</si>
  <si>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</si>
  <si>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</si>
  <si>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</si>
  <si>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</si>
  <si>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</si>
  <si>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</si>
  <si>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</si>
  <si>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</si>
  <si>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</si>
  <si>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</si>
  <si>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</si>
  <si>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</si>
  <si>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</si>
  <si>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</si>
  <si>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</si>
  <si>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</si>
  <si>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</si>
  <si>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</si>
  <si>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</si>
  <si>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</si>
  <si>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</si>
  <si>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</si>
  <si>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</si>
  <si>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</si>
  <si>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</si>
  <si>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</si>
  <si>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</si>
  <si>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</si>
  <si>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</si>
  <si>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</si>
  <si>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</si>
  <si>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</si>
  <si>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</si>
  <si>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</si>
  <si>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</si>
  <si>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</si>
  <si>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</si>
  <si>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</si>
  <si>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</si>
  <si>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</si>
  <si>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</si>
  <si>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</si>
  <si>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</si>
  <si>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</si>
  <si>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</si>
  <si>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</si>
  <si>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</si>
  <si>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</si>
  <si>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</si>
  <si>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</si>
  <si>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</si>
  <si>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</si>
  <si>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</si>
  <si>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</si>
  <si>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</si>
  <si>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</si>
  <si>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</si>
  <si>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</si>
  <si>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</si>
  <si>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</si>
  <si>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</si>
  <si>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</si>
  <si>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</si>
  <si>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</si>
  <si>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</si>
  <si>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</si>
  <si>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</si>
  <si>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</si>
  <si>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</si>
  <si>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</si>
  <si>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</si>
  <si>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</si>
  <si>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</si>
  <si>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</si>
  <si>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</si>
  <si>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</si>
  <si>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</si>
  <si>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</si>
  <si>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</si>
  <si>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</si>
  <si>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</si>
  <si>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</si>
  <si>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</si>
  <si>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</si>
  <si>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</si>
  <si>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</si>
  <si>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</si>
  <si>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</si>
  <si>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</si>
  <si>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</si>
  <si>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</si>
  <si>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</si>
  <si>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</si>
  <si>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</si>
  <si>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</si>
  <si>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</si>
  <si>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</si>
  <si>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</si>
  <si>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</si>
  <si>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</si>
  <si>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</si>
  <si>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</si>
  <si>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</si>
  <si>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</si>
  <si>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</si>
  <si>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</si>
  <si>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</si>
  <si>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</si>
  <si>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</si>
  <si>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</si>
  <si>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</si>
  <si>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</si>
  <si>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</si>
  <si>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</si>
  <si>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</si>
  <si>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</si>
  <si>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</si>
  <si>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</si>
  <si>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</si>
  <si>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</si>
  <si>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</si>
  <si>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</si>
  <si>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</si>
  <si>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</si>
  <si>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</si>
  <si>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</si>
  <si>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</si>
  <si>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</si>
  <si>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</si>
  <si>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</si>
  <si>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</si>
  <si>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</si>
  <si>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</si>
  <si>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</si>
  <si>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</si>
  <si>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</si>
  <si>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</si>
  <si>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</si>
  <si>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</si>
  <si>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</si>
  <si>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</si>
  <si>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</si>
  <si>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</si>
  <si>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</si>
  <si>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</si>
  <si>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</si>
  <si>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</si>
  <si>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</si>
  <si>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</si>
  <si>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</si>
  <si>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</si>
  <si>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</si>
  <si>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</si>
  <si>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</si>
  <si>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</si>
  <si>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</si>
  <si>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</si>
  <si>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</si>
  <si>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</si>
  <si>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</si>
  <si>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</si>
  <si>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</si>
  <si>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</si>
  <si>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</si>
  <si>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</si>
  <si>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</si>
  <si>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</si>
  <si>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</si>
  <si>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</si>
  <si>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</si>
  <si>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</si>
  <si>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</si>
  <si>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</si>
  <si>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</si>
  <si>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</si>
  <si>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</si>
  <si>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</si>
  <si>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</si>
  <si>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</si>
  <si>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</si>
  <si>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</si>
  <si>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</si>
  <si>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</si>
  <si>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</si>
  <si>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</si>
  <si>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</si>
  <si>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</si>
  <si>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</si>
  <si>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</si>
  <si>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</si>
  <si>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</si>
  <si>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</si>
  <si>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</si>
  <si>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</si>
  <si>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</si>
  <si>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</si>
  <si>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</si>
  <si>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</si>
  <si>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</si>
  <si>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</si>
  <si>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</si>
  <si>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</si>
  <si>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</si>
  <si>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</si>
  <si>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</si>
  <si>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</si>
  <si>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</si>
  <si>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</si>
  <si>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</si>
  <si>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</si>
  <si>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</si>
  <si>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</si>
  <si>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</si>
  <si>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</si>
  <si>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</si>
  <si>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</si>
  <si>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</si>
  <si>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</si>
  <si>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</si>
  <si>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</si>
  <si>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</si>
  <si>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</si>
  <si>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</si>
  <si>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</si>
  <si>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</si>
  <si>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</si>
  <si>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</si>
  <si>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</si>
  <si>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</si>
  <si>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</si>
  <si>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</si>
  <si>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</si>
  <si>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</si>
  <si>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</si>
  <si>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</si>
  <si>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</si>
  <si>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</si>
  <si>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</si>
  <si>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</si>
  <si>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</si>
  <si>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</si>
  <si>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</si>
  <si>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</si>
  <si>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</si>
  <si>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</si>
  <si>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</si>
  <si>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</si>
  <si>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</si>
  <si>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</si>
  <si>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</si>
  <si>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</si>
  <si>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</si>
  <si>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</si>
  <si>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</si>
  <si>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</si>
  <si>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</si>
  <si>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</si>
  <si>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</si>
  <si>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</si>
  <si>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</si>
  <si>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</si>
  <si>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</si>
  <si>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</si>
  <si>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</si>
  <si>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</si>
  <si>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</si>
  <si>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</si>
  <si>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</si>
  <si>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</si>
  <si>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</si>
  <si>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</si>
  <si>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</si>
  <si>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</si>
  <si>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</si>
  <si>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</si>
  <si>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</si>
  <si>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</si>
  <si>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</si>
  <si>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</si>
  <si>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</si>
  <si>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</si>
  <si>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</si>
  <si>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</si>
  <si>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</si>
  <si>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</si>
  <si>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</si>
  <si>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</si>
  <si>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</si>
  <si>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</si>
  <si>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</si>
  <si>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</si>
  <si>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</si>
  <si>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</si>
  <si>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</si>
  <si>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</si>
  <si>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</si>
  <si>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</si>
  <si>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</si>
  <si>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</si>
  <si>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</si>
  <si>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</si>
  <si>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</si>
  <si>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</si>
  <si>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</si>
  <si>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</si>
  <si>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</si>
  <si>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</si>
  <si>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</si>
  <si>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</si>
  <si>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</si>
  <si>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</si>
  <si>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</si>
  <si>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</si>
  <si>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</si>
  <si>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</si>
  <si>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</si>
  <si>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</si>
  <si>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</si>
  <si>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</si>
  <si>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</si>
  <si>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</si>
  <si>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</si>
  <si>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</si>
  <si>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</si>
  <si>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</si>
  <si>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</si>
  <si>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</si>
  <si>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</si>
  <si>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</si>
  <si>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</si>
  <si>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</si>
  <si>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</si>
  <si>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</si>
  <si>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</si>
  <si>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</si>
  <si>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</si>
  <si>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</si>
  <si>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</si>
  <si>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</si>
  <si>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</si>
  <si>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</si>
  <si>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</si>
  <si>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</si>
  <si>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</si>
  <si>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</si>
  <si>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</si>
  <si>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</si>
  <si>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</si>
  <si>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</si>
  <si>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</si>
  <si>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</si>
  <si>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</si>
  <si>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</si>
  <si>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</si>
  <si>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</si>
  <si>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</si>
  <si>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</si>
  <si>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</si>
  <si>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</si>
  <si>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</si>
  <si>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</si>
  <si>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</si>
  <si>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</si>
  <si>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</si>
  <si>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</si>
  <si>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</si>
  <si>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</si>
  <si>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</si>
  <si>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</si>
  <si>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</si>
  <si>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</si>
  <si>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</si>
  <si>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</si>
  <si>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</si>
  <si>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</si>
  <si>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</si>
  <si>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</si>
  <si>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</si>
  <si>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</si>
  <si>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</si>
  <si>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</si>
  <si>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</si>
  <si>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</si>
  <si>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</si>
  <si>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</si>
  <si>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</si>
  <si>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</si>
  <si>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</si>
  <si>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</si>
  <si>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</si>
  <si>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</si>
  <si>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</si>
  <si>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</si>
  <si>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</si>
  <si>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</si>
  <si>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</si>
  <si>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</si>
  <si>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</si>
  <si>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</si>
  <si>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</si>
  <si>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</si>
  <si>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</si>
  <si>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</si>
  <si>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</si>
  <si>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</si>
  <si>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</si>
  <si>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</si>
  <si>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</si>
  <si>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</si>
  <si>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</si>
  <si>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</si>
  <si>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</si>
  <si>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</si>
  <si>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</si>
  <si>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</si>
  <si>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</si>
  <si>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</si>
  <si>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</si>
  <si>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</si>
  <si>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</si>
  <si>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</si>
  <si>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</si>
  <si>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</si>
  <si>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</si>
  <si>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</si>
  <si>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</si>
  <si>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</si>
  <si>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</si>
  <si>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</si>
  <si>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</si>
  <si>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</si>
  <si>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</si>
  <si>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</si>
  <si>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</si>
  <si>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</si>
  <si>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</si>
  <si>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</si>
  <si>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</si>
  <si>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</si>
  <si>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</si>
  <si>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</si>
  <si>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</si>
  <si>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</si>
  <si>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</si>
  <si>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</si>
  <si>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</si>
  <si>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</si>
  <si>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</si>
  <si>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</si>
  <si>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</si>
  <si>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</si>
  <si>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</si>
  <si>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</si>
  <si>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</si>
  <si>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</si>
  <si>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</si>
  <si>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</si>
  <si>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</si>
  <si>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</si>
  <si>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</si>
  <si>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</si>
  <si>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</si>
  <si>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</si>
  <si>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</si>
  <si>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</si>
  <si>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</si>
  <si>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</si>
  <si>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</si>
  <si>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</si>
  <si>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</si>
  <si>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</si>
  <si>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</si>
  <si>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</si>
  <si>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</si>
  <si>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</si>
  <si>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</si>
  <si>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</si>
  <si>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</si>
  <si>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</si>
  <si>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</si>
  <si>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</si>
  <si>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</si>
  <si>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</si>
  <si>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</si>
  <si>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</si>
  <si>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</si>
  <si>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</si>
  <si>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</si>
  <si>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</si>
  <si>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</si>
  <si>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</si>
  <si>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</si>
  <si>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</si>
  <si>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</si>
  <si>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</si>
  <si>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</si>
  <si>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</si>
  <si>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</si>
  <si>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</si>
  <si>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</si>
  <si>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</si>
  <si>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</si>
  <si>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</si>
  <si>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</si>
  <si>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</si>
  <si>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</si>
  <si>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</si>
  <si>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</si>
  <si>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</si>
  <si>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</si>
  <si>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</si>
  <si>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</si>
  <si>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</si>
  <si>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</si>
  <si>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</si>
  <si>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</si>
  <si>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</si>
  <si>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</si>
  <si>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</si>
  <si>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</si>
  <si>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</si>
  <si>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</si>
  <si>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</si>
  <si>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</si>
  <si>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</si>
  <si>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</si>
  <si>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</si>
  <si>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</si>
  <si>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</si>
  <si>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</si>
  <si>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</si>
  <si>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</si>
  <si>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</si>
  <si>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</si>
  <si>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</si>
  <si>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</si>
  <si>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</si>
  <si>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</si>
  <si>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</si>
  <si>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</si>
  <si>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</si>
  <si>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</si>
  <si>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</si>
  <si>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</si>
  <si>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</si>
  <si>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</si>
  <si>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</si>
  <si>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</si>
  <si>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</si>
  <si>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</si>
  <si>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</si>
  <si>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</si>
  <si>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</si>
  <si>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</si>
  <si>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</si>
  <si>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</si>
  <si>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</si>
  <si>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</si>
  <si>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</si>
  <si>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</si>
  <si>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</si>
  <si>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</si>
  <si>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</si>
  <si>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</si>
  <si>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</si>
  <si>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</si>
  <si>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</si>
  <si>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</si>
  <si>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</si>
  <si>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</si>
  <si>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</si>
  <si>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</si>
  <si>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</si>
  <si>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</si>
  <si>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</si>
  <si>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</si>
  <si>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</si>
  <si>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</si>
  <si>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</si>
  <si>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</si>
  <si>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</si>
  <si>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</si>
  <si>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</si>
  <si>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</si>
  <si>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</si>
  <si>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</si>
  <si>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</si>
  <si>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</si>
  <si>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</si>
  <si>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</si>
  <si>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</si>
  <si>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</si>
  <si>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</si>
  <si>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</si>
  <si>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</si>
  <si>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</si>
  <si>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</si>
  <si>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</si>
  <si>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</si>
  <si>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</si>
  <si>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</si>
  <si>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</si>
  <si>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</si>
  <si>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</si>
  <si>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</si>
  <si>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</si>
  <si>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</si>
  <si>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</si>
  <si>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</si>
  <si>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</si>
  <si>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</si>
  <si>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</si>
  <si>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</si>
  <si>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</si>
  <si>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</si>
  <si>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</si>
  <si>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</si>
  <si>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</si>
  <si>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</si>
  <si>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</si>
  <si>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</si>
  <si>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</si>
  <si>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</si>
  <si>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</si>
  <si>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</si>
  <si>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</si>
  <si>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</si>
  <si>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</si>
  <si>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</si>
  <si>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</si>
  <si>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</si>
  <si>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</si>
  <si>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</si>
  <si>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</si>
  <si>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</si>
  <si>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</si>
  <si>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</si>
  <si>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</si>
  <si>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</si>
  <si>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</si>
  <si>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</si>
  <si>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</si>
  <si>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</si>
  <si>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</si>
  <si>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</si>
  <si>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</si>
  <si>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</si>
  <si>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</si>
  <si>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</si>
  <si>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</si>
  <si>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</si>
  <si>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</si>
  <si>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</si>
  <si>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</si>
  <si>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</si>
  <si>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</si>
  <si>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</si>
  <si>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</si>
  <si>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</si>
  <si>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</si>
  <si>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</si>
  <si>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</si>
  <si>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</si>
  <si>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</si>
  <si>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</si>
  <si>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</si>
  <si>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</si>
  <si>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</si>
  <si>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</si>
  <si>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</si>
  <si>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</si>
  <si>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</si>
  <si>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</si>
  <si>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</si>
  <si>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</si>
  <si>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</si>
  <si>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</si>
  <si>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</si>
  <si>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</si>
  <si>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</si>
  <si>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</si>
  <si>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</si>
  <si>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</si>
  <si>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</si>
  <si>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</si>
  <si>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</si>
  <si>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</si>
  <si>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</si>
  <si>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</si>
  <si>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</si>
  <si>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</si>
  <si>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</si>
  <si>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</si>
  <si>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</si>
  <si>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</si>
  <si>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</si>
  <si>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</si>
  <si>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</si>
  <si>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</si>
  <si>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</si>
  <si>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</si>
  <si>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</si>
  <si>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</si>
  <si>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</si>
  <si>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</si>
  <si>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</si>
  <si>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</si>
  <si>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</si>
  <si>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</si>
  <si>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</si>
  <si>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</si>
  <si>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</si>
  <si>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</si>
  <si>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</si>
  <si>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</si>
  <si>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</si>
  <si>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</si>
  <si>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</si>
  <si>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</si>
  <si>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</si>
  <si>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</si>
  <si>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</si>
  <si>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</si>
  <si>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</si>
  <si>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</si>
  <si>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</si>
  <si>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</si>
  <si>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</si>
  <si>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</si>
  <si>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</si>
  <si>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</si>
  <si>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</si>
  <si>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</si>
  <si>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</si>
  <si>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</si>
  <si>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</si>
  <si>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</si>
  <si>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</si>
  <si>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</si>
  <si>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</si>
  <si>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</si>
  <si>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</si>
  <si>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</si>
  <si>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</si>
  <si>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</si>
  <si>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</si>
  <si>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</si>
  <si>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</si>
  <si>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</si>
  <si>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</si>
  <si>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</si>
  <si>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</si>
  <si>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</si>
  <si>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</si>
  <si>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</si>
  <si>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</si>
  <si>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</si>
  <si>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</si>
  <si>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</si>
  <si>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</si>
  <si>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</si>
  <si>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</si>
  <si>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</si>
  <si>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</si>
  <si>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</si>
  <si>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</si>
  <si>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</si>
  <si>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</si>
  <si>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</si>
  <si>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</si>
  <si>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</si>
  <si>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</si>
  <si>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</si>
  <si>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</si>
  <si>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</si>
  <si>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</si>
  <si>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</si>
  <si>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</si>
  <si>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</si>
  <si>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</si>
  <si>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</si>
  <si>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</si>
  <si>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</si>
  <si>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</si>
  <si>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</si>
  <si>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</si>
  <si>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</si>
  <si>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</si>
  <si>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</si>
  <si>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</si>
  <si>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</si>
  <si>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</si>
  <si>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</si>
  <si>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</si>
  <si>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</si>
  <si>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</si>
  <si>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</si>
  <si>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</si>
  <si>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</si>
  <si>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</si>
  <si>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</si>
  <si>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</si>
  <si>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</si>
  <si>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</si>
  <si>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</si>
  <si>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</si>
  <si>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</si>
  <si>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</si>
  <si>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</si>
  <si>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</si>
  <si>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</si>
  <si>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</si>
  <si>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</si>
  <si>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</si>
  <si>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</si>
  <si>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</si>
  <si>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</si>
  <si>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</si>
  <si>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</si>
  <si>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</si>
  <si>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</si>
  <si>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</si>
  <si>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</si>
  <si>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</si>
  <si>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</si>
  <si>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</si>
  <si>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</si>
  <si>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</si>
  <si>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</si>
  <si>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</si>
  <si>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</si>
  <si>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</si>
  <si>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</si>
  <si>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</si>
  <si>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</si>
  <si>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</si>
  <si>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</si>
  <si>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</si>
  <si>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</si>
  <si>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</si>
  <si>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</si>
  <si>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</si>
  <si>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</si>
  <si>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</si>
  <si>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</si>
  <si>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</si>
  <si>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</si>
  <si>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</si>
  <si>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</si>
  <si>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</si>
  <si>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</si>
  <si>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</si>
  <si>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</si>
  <si>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</si>
  <si>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</si>
  <si>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</si>
  <si>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</si>
  <si>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</si>
  <si>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</si>
  <si>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</si>
  <si>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</si>
  <si>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</si>
  <si>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</si>
  <si>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</si>
  <si>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</si>
  <si>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</si>
  <si>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</si>
  <si>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</si>
  <si>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</si>
  <si>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</si>
  <si>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</si>
  <si>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</si>
  <si>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</si>
  <si>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</si>
  <si>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</si>
  <si>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</si>
  <si>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</si>
  <si>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</si>
  <si>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</si>
  <si>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</si>
  <si>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</si>
  <si>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</si>
  <si>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</si>
  <si>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</si>
  <si>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</si>
  <si>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</si>
  <si>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</si>
  <si>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</si>
  <si>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</si>
  <si>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</si>
  <si>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</si>
  <si>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</si>
  <si>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</si>
  <si>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</si>
  <si>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</si>
  <si>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</si>
  <si>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</si>
  <si>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</si>
  <si>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</si>
  <si>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</si>
  <si>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</si>
  <si>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</si>
  <si>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</si>
  <si>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</si>
  <si>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</si>
  <si>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</si>
  <si>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</si>
  <si>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</si>
  <si>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</si>
  <si>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</si>
  <si>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</si>
  <si>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</si>
  <si>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</si>
  <si>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</si>
  <si>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</si>
  <si>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</si>
  <si>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</si>
  <si>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</si>
  <si>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</si>
  <si>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</si>
  <si>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</si>
  <si>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</si>
  <si>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</si>
  <si>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</si>
  <si>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</si>
  <si>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</si>
  <si>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</si>
  <si>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</si>
  <si>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</si>
  <si>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</si>
  <si>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</si>
  <si>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</si>
  <si>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</si>
  <si>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</si>
  <si>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</si>
  <si>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</si>
  <si>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</si>
  <si>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</si>
  <si>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</si>
  <si>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</si>
  <si>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</si>
  <si>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</si>
  <si>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</si>
  <si>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</si>
  <si>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</si>
  <si>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</si>
  <si>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</si>
  <si>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</si>
  <si>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</si>
  <si>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</si>
  <si>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</si>
  <si>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</si>
  <si>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</si>
  <si>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</si>
  <si>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</si>
  <si>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</si>
  <si>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</si>
  <si>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</si>
  <si>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</si>
  <si>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</si>
  <si>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</si>
  <si>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</si>
  <si>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</si>
  <si>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</si>
  <si>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</si>
  <si>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</si>
  <si>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</si>
  <si>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</si>
  <si>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</si>
  <si>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</si>
  <si>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</si>
  <si>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</si>
  <si>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</si>
  <si>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</si>
  <si>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</si>
  <si>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</si>
  <si>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</si>
  <si>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</si>
  <si>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</si>
  <si>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</si>
  <si>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</si>
  <si>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</si>
  <si>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</si>
  <si>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</si>
  <si>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</si>
  <si>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</si>
  <si>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</si>
  <si>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</si>
  <si>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</si>
  <si>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</si>
  <si>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</si>
  <si>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</si>
  <si>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</si>
  <si>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</si>
  <si>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</si>
  <si>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</si>
  <si>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</si>
  <si>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</si>
  <si>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</si>
  <si>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</si>
  <si>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</si>
  <si>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</si>
  <si>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</si>
  <si>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</si>
  <si>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</si>
  <si>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</si>
  <si>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</si>
  <si>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</si>
  <si>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</si>
  <si>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</si>
  <si>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</si>
  <si>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</si>
  <si>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</si>
  <si>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</si>
  <si>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</si>
  <si>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</si>
  <si>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</si>
  <si>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</si>
  <si>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</si>
  <si>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</si>
  <si>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</si>
  <si>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</si>
  <si>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</si>
  <si>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</si>
  <si>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</si>
  <si>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</si>
  <si>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</si>
  <si>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</si>
  <si>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</si>
  <si>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</si>
  <si>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</si>
  <si>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</si>
  <si>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</si>
  <si>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</si>
  <si>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</si>
  <si>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</si>
  <si>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</si>
  <si>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</si>
  <si>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</si>
  <si>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</si>
  <si>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</si>
  <si>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</si>
  <si>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</si>
  <si>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</si>
  <si>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</si>
  <si>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</si>
  <si>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</si>
  <si>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</si>
  <si>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</si>
  <si>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</si>
  <si>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</si>
  <si>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</si>
  <si>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</si>
  <si>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</si>
  <si>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</si>
  <si>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</si>
  <si>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</si>
  <si>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</si>
  <si>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</si>
  <si>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</si>
  <si>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</si>
  <si>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</si>
  <si>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</si>
  <si>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</si>
  <si>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</si>
  <si>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</si>
  <si>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</si>
  <si>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</si>
  <si>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</si>
  <si>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</si>
  <si>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</si>
  <si>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</si>
  <si>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</si>
  <si>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</si>
  <si>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</si>
  <si>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</si>
  <si>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</si>
  <si>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</si>
  <si>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</si>
  <si>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</si>
  <si>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</si>
  <si>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</si>
  <si>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</si>
  <si>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</si>
  <si>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</si>
  <si>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</si>
  <si>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</si>
  <si>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</si>
  <si>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</si>
  <si>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</si>
  <si>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</si>
  <si>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</si>
  <si>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</si>
  <si>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</si>
  <si>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</si>
  <si>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</si>
  <si>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</si>
  <si>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</si>
  <si>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</si>
  <si>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</si>
  <si>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</si>
  <si>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</si>
  <si>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</si>
  <si>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</si>
  <si>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</si>
  <si>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</si>
  <si>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</si>
  <si>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</si>
  <si>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</si>
  <si>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</si>
  <si>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</si>
  <si>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</si>
  <si>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</si>
  <si>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</si>
  <si>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</si>
  <si>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</si>
  <si>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</si>
  <si>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</si>
  <si>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</si>
  <si>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</si>
  <si>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</si>
  <si>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</si>
  <si>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</si>
  <si>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</si>
  <si>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</si>
  <si>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</si>
  <si>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</si>
  <si>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</si>
  <si>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</si>
  <si>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</si>
  <si>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</si>
  <si>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</si>
  <si>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</si>
  <si>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</si>
  <si>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</si>
  <si>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</si>
  <si>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</si>
  <si>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</si>
  <si>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</si>
  <si>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</si>
  <si>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</si>
  <si>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</si>
  <si>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</si>
  <si>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</si>
  <si>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</si>
  <si>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</si>
  <si>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</si>
  <si>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</si>
  <si>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</si>
  <si>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</si>
  <si>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</si>
  <si>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</si>
  <si>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</si>
  <si>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</si>
  <si>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</si>
  <si>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</si>
  <si>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</si>
  <si>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</si>
  <si>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</si>
  <si>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</si>
  <si>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</si>
  <si>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</si>
  <si>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</si>
  <si>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</si>
  <si>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</si>
  <si>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</si>
  <si>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</si>
  <si>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</si>
  <si>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</si>
  <si>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</si>
  <si>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</si>
  <si>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</si>
  <si>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</si>
  <si>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</si>
  <si>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</si>
  <si>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</si>
  <si>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</si>
  <si>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</si>
  <si>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</si>
  <si>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</si>
  <si>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</si>
  <si>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</si>
  <si>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</si>
  <si>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</si>
  <si>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</si>
  <si>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</si>
  <si>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</si>
  <si>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</si>
  <si>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</si>
  <si>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</si>
  <si>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</si>
  <si>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</si>
  <si>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</si>
  <si>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</si>
  <si>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</si>
  <si>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</si>
  <si>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</si>
  <si>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</si>
  <si>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</si>
  <si>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</si>
  <si>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</si>
  <si>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</si>
  <si>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</si>
  <si>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</si>
  <si>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</si>
  <si>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</si>
  <si>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</si>
  <si>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</si>
  <si>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</si>
  <si>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</si>
  <si>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</si>
  <si>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</si>
  <si>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</si>
  <si>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</si>
  <si>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</si>
  <si>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</si>
  <si>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</si>
  <si>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</si>
  <si>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</si>
  <si>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</si>
  <si>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</si>
  <si>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</si>
  <si>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</si>
  <si>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</si>
  <si>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</si>
  <si>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</si>
  <si>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</si>
  <si>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</si>
  <si>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</si>
  <si>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</si>
  <si>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</si>
  <si>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</si>
  <si>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</si>
  <si>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</si>
  <si>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</si>
  <si>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</si>
  <si>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</si>
  <si>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</si>
  <si>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</si>
  <si>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</si>
  <si>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</si>
  <si>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</si>
  <si>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</si>
  <si>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</si>
  <si>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</si>
  <si>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</si>
  <si>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</si>
  <si>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</si>
  <si>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</si>
  <si>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</si>
  <si>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</si>
  <si>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</si>
  <si>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</si>
  <si>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</si>
  <si>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</si>
  <si>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</si>
  <si>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</si>
  <si>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</si>
  <si>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</si>
  <si>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</si>
  <si>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</si>
  <si>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</si>
  <si>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</si>
  <si>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</si>
  <si>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</si>
  <si>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</si>
  <si>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</si>
  <si>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</si>
  <si>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</si>
  <si>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</si>
  <si>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</si>
  <si>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</si>
  <si>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</si>
  <si>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</si>
  <si>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</si>
  <si>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</si>
  <si>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</si>
  <si>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</si>
  <si>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</si>
  <si>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</si>
  <si>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</si>
  <si>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</si>
  <si>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</si>
  <si>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</si>
  <si>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</si>
  <si>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</si>
  <si>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</si>
  <si>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</si>
  <si>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</si>
  <si>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</si>
  <si>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</si>
  <si>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</si>
  <si>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</si>
  <si>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</si>
  <si>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</si>
  <si>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</si>
  <si>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</si>
  <si>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</si>
  <si>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</si>
  <si>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</si>
  <si>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</si>
  <si>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</si>
  <si>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</si>
  <si>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</si>
  <si>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</si>
  <si>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</si>
  <si>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</si>
  <si>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</si>
  <si>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</si>
  <si>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</si>
  <si>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</si>
  <si>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</si>
  <si>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</si>
  <si>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</si>
  <si>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</si>
  <si>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</si>
  <si>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</si>
  <si>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</si>
  <si>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</si>
  <si>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</si>
  <si>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</si>
  <si>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</si>
  <si>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</si>
  <si>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</si>
  <si>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</si>
  <si>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</si>
  <si>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</si>
  <si>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</si>
  <si>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</si>
  <si>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</si>
  <si>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</si>
  <si>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</si>
  <si>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</si>
  <si>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</si>
  <si>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</si>
  <si>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</si>
  <si>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</si>
  <si>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</si>
  <si>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</si>
  <si>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</si>
  <si>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</si>
  <si>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</si>
  <si>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</si>
  <si>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</si>
  <si>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</si>
  <si>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</si>
  <si>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</si>
  <si>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</si>
  <si>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</si>
  <si>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</si>
  <si>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</si>
  <si>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</si>
  <si>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</si>
  <si>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</si>
  <si>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</si>
  <si>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</si>
  <si>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</si>
  <si>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</si>
  <si>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</si>
  <si>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</si>
  <si>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</si>
  <si>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</si>
  <si>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</si>
  <si>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</si>
  <si>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</si>
  <si>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</si>
  <si>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</si>
  <si>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</si>
  <si>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</si>
  <si>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</si>
  <si>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</si>
  <si>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</si>
  <si>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</si>
  <si>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</si>
  <si>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</si>
  <si>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</si>
  <si>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</si>
  <si>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</si>
  <si>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</si>
  <si>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</si>
  <si>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</si>
  <si>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</si>
  <si>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</si>
  <si>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</si>
  <si>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</si>
  <si>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</si>
  <si>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</si>
  <si>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</si>
  <si>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</si>
  <si>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</si>
  <si>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</si>
  <si>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</si>
  <si>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</si>
  <si>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</si>
  <si>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</si>
  <si>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</si>
  <si>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</si>
  <si>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</si>
  <si>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</si>
  <si>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</si>
  <si>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</si>
  <si>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</si>
  <si>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</si>
  <si>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</si>
  <si>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</si>
  <si>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</si>
  <si>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</si>
  <si>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</si>
  <si>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</si>
  <si>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</si>
  <si>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</si>
  <si>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</si>
  <si>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</si>
  <si>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</si>
  <si>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</si>
  <si>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</si>
  <si>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</si>
  <si>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</si>
  <si>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</si>
  <si>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</si>
  <si>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</si>
  <si>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</si>
  <si>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</si>
  <si>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</si>
  <si>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</si>
  <si>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</si>
  <si>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</si>
  <si>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</si>
  <si>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</si>
  <si>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</si>
  <si>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</si>
  <si>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</si>
  <si>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</si>
  <si>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</si>
  <si>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</si>
  <si>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</si>
  <si>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</si>
  <si>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</si>
  <si>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</si>
  <si>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</si>
  <si>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</si>
  <si>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</si>
  <si>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</si>
  <si>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</si>
  <si>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</si>
  <si>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</si>
  <si>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</si>
  <si>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</si>
  <si>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</si>
  <si>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</si>
  <si>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</si>
  <si>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</si>
  <si>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</si>
  <si>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</si>
  <si>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</si>
  <si>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</si>
  <si>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</si>
  <si>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</si>
  <si>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</si>
  <si>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</si>
  <si>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</si>
  <si>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</si>
  <si>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</si>
  <si>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</si>
  <si>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</si>
  <si>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</si>
  <si>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</si>
  <si>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</si>
  <si>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</si>
  <si>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</si>
  <si>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</si>
  <si>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</si>
  <si>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</si>
  <si>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</si>
  <si>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</si>
  <si>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</si>
  <si>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</si>
  <si>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</si>
  <si>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</si>
  <si>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</si>
  <si>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</si>
  <si>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</si>
  <si>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</si>
  <si>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</si>
  <si>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</si>
  <si>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</si>
  <si>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</si>
  <si>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</si>
  <si>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</si>
  <si>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</si>
  <si>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</si>
  <si>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</si>
  <si>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</si>
  <si>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</si>
  <si>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</si>
  <si>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</si>
  <si>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</si>
  <si>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</si>
  <si>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</si>
  <si>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</si>
  <si>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</si>
  <si>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</si>
  <si>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</si>
  <si>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</si>
  <si>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</si>
  <si>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</si>
  <si>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</si>
  <si>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</si>
  <si>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</si>
  <si>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</si>
  <si>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</si>
  <si>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</si>
  <si>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</si>
  <si>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</si>
  <si>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</si>
  <si>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</si>
  <si>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</si>
  <si>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</si>
  <si>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</si>
  <si>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</si>
  <si>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</si>
  <si>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</si>
  <si>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</si>
  <si>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</si>
  <si>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</si>
  <si>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</si>
  <si>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</si>
  <si>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</si>
  <si>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</si>
  <si>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</si>
  <si>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</si>
  <si>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</si>
  <si>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</si>
  <si>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</si>
  <si>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</si>
  <si>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</si>
  <si>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</si>
  <si>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</si>
  <si>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</si>
  <si>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</si>
  <si>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</si>
  <si>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</si>
  <si>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</si>
  <si>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</si>
  <si>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</si>
  <si>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</si>
  <si>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</si>
  <si>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</si>
  <si>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</si>
  <si>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</si>
  <si>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</si>
  <si>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</si>
  <si>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</si>
  <si>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</si>
  <si>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</si>
  <si>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</si>
  <si>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</si>
  <si>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</si>
  <si>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</si>
  <si>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</si>
  <si>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</si>
  <si>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</si>
  <si>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</si>
  <si>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</si>
  <si>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</si>
  <si>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</si>
  <si>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</si>
  <si>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</si>
  <si>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</si>
  <si>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</si>
  <si>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</si>
  <si>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</si>
  <si>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</si>
  <si>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</si>
  <si>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</si>
  <si>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</si>
  <si>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</si>
  <si>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</si>
  <si>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</si>
  <si>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</si>
  <si>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</si>
  <si>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</si>
  <si>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</si>
  <si>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</si>
  <si>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</si>
  <si>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</si>
  <si>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</si>
  <si>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</si>
  <si>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</si>
  <si>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</si>
  <si>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</si>
  <si>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</si>
  <si>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</si>
  <si>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</si>
  <si>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</si>
  <si>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</si>
  <si>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</si>
  <si>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</si>
  <si>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</si>
  <si>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</si>
  <si>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</si>
  <si>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</si>
  <si>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</si>
  <si>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</si>
  <si>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</si>
  <si>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</si>
  <si>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</si>
  <si>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</si>
  <si>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</si>
  <si>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</si>
  <si>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</si>
  <si>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</si>
  <si>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</si>
  <si>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</si>
  <si>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</si>
  <si>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</si>
  <si>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</si>
  <si>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</si>
  <si>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</si>
  <si>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</si>
  <si>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</si>
  <si>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</si>
  <si>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</si>
  <si>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</si>
  <si>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</si>
  <si>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</si>
  <si>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</si>
  <si>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</si>
  <si>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</si>
  <si>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</si>
  <si>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</si>
  <si>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</si>
  <si>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</si>
  <si>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</si>
  <si>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</si>
  <si>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</si>
  <si>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</si>
  <si>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</si>
  <si>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</si>
  <si>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</si>
  <si>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</si>
  <si>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</si>
  <si>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</si>
  <si>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</si>
  <si>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</si>
  <si>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</si>
  <si>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</si>
  <si>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</si>
  <si>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</si>
  <si>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</si>
  <si>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</si>
  <si>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</si>
  <si>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</si>
  <si>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</si>
  <si>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</si>
  <si>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</si>
  <si>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</si>
  <si>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</si>
  <si>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</si>
  <si>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</si>
  <si>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</si>
  <si>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</si>
  <si>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</si>
  <si>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</si>
  <si>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</si>
  <si>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</si>
  <si>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</si>
  <si>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</si>
  <si>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</si>
  <si>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</si>
  <si>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</si>
  <si>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</si>
  <si>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</si>
  <si>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</si>
  <si>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</si>
  <si>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</si>
  <si>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</si>
  <si>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</si>
  <si>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</si>
  <si>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</si>
  <si>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</si>
  <si>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</si>
  <si>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</si>
  <si>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</si>
  <si>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</si>
  <si>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</si>
  <si>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</si>
  <si>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</si>
  <si>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</si>
  <si>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</si>
  <si>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</si>
  <si>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</si>
  <si>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</si>
  <si>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</si>
  <si>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</si>
  <si>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</si>
  <si>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</si>
  <si>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</si>
  <si>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</si>
  <si>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</si>
  <si>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</si>
  <si>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</si>
  <si>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</si>
  <si>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</si>
  <si>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</si>
  <si>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</si>
  <si>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</si>
  <si>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</si>
  <si>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</si>
  <si>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</si>
  <si>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</si>
  <si>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</si>
  <si>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</si>
  <si>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</si>
  <si>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</si>
  <si>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</si>
  <si>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</si>
  <si>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</si>
  <si>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</si>
  <si>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</si>
  <si>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</si>
  <si>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</si>
  <si>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</si>
  <si>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</si>
  <si>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</si>
  <si>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</si>
  <si>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</si>
  <si>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</si>
  <si>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</si>
  <si>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</si>
  <si>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</si>
  <si>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</si>
  <si>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</si>
  <si>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</si>
  <si>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</si>
  <si>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</si>
  <si>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</si>
  <si>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</si>
  <si>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</si>
  <si>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</si>
  <si>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</si>
  <si>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</si>
  <si>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</si>
  <si>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</si>
  <si>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</si>
  <si>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</si>
  <si>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</si>
  <si>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</si>
  <si>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</si>
  <si>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</si>
  <si>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</si>
  <si>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</si>
  <si>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</si>
  <si>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</si>
  <si>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</si>
  <si>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</si>
  <si>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</si>
  <si>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</si>
  <si>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</si>
  <si>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</si>
  <si>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</si>
  <si>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</si>
  <si>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</si>
  <si>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</si>
  <si>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</si>
  <si>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</si>
  <si>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</si>
  <si>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</si>
  <si>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</si>
  <si>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</si>
  <si>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</si>
  <si>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</si>
  <si>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</si>
  <si>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</si>
  <si>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</si>
  <si>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</si>
  <si>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</si>
  <si>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</si>
  <si>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</si>
  <si>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</si>
  <si>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</si>
  <si>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</si>
  <si>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</si>
  <si>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</si>
  <si>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</si>
  <si>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</si>
  <si>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</si>
  <si>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</si>
  <si>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</si>
  <si>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</si>
  <si>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</si>
  <si>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</si>
  <si>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</si>
  <si>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</si>
  <si>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</si>
  <si>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</si>
  <si>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</si>
  <si>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</si>
  <si>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</si>
  <si>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</si>
  <si>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</si>
  <si>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</si>
  <si>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</si>
  <si>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</si>
  <si>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</si>
  <si>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</si>
  <si>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</si>
  <si>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</si>
  <si>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</si>
  <si>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</si>
  <si>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</si>
  <si>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</si>
  <si>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</si>
  <si>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</si>
  <si>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</si>
  <si>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</si>
  <si>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</si>
  <si>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</si>
  <si>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</si>
  <si>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</si>
  <si>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</si>
  <si>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</si>
  <si>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</si>
  <si>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</si>
  <si>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</si>
  <si>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</si>
  <si>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</si>
  <si>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</si>
  <si>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</si>
  <si>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</si>
  <si>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</si>
  <si>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</si>
  <si>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</si>
  <si>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</si>
  <si>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</si>
  <si>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</si>
  <si>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</si>
  <si>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</si>
  <si>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</si>
  <si>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</si>
  <si>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</si>
  <si>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</si>
  <si>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</si>
  <si>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</si>
  <si>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</si>
  <si>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</si>
  <si>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</si>
  <si>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</si>
  <si>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</si>
  <si>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</si>
  <si>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</si>
  <si>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</si>
  <si>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</si>
  <si>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</si>
  <si>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</si>
  <si>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</si>
  <si>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</si>
  <si>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</si>
  <si>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</si>
  <si>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</si>
  <si>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</si>
  <si>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</si>
  <si>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</si>
  <si>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</si>
  <si>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</si>
  <si>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</si>
  <si>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</si>
  <si>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</si>
  <si>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</si>
  <si>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</si>
  <si>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</si>
  <si>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</si>
  <si>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</si>
  <si>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</si>
  <si>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</si>
  <si>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</si>
  <si>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</si>
  <si>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</si>
  <si>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</si>
  <si>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</si>
  <si>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</si>
  <si>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</si>
  <si>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</si>
  <si>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</si>
  <si>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</si>
  <si>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</si>
  <si>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</si>
  <si>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</si>
  <si>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</si>
  <si>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</si>
  <si>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</si>
  <si>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</si>
  <si>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</si>
  <si>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</si>
  <si>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</si>
  <si>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</si>
  <si>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</si>
  <si>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</si>
  <si>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</si>
  <si>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</si>
  <si>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</si>
  <si>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</si>
  <si>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</si>
  <si>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</si>
  <si>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</si>
  <si>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</si>
  <si>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</si>
  <si>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</si>
  <si>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</si>
  <si>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</si>
  <si>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</si>
  <si>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</si>
  <si>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</si>
  <si>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</si>
  <si>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</si>
  <si>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</si>
  <si>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</si>
  <si>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</si>
  <si>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</si>
  <si>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</si>
  <si>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</si>
  <si>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</si>
  <si>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</si>
  <si>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</si>
  <si>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</si>
  <si>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</si>
  <si>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</si>
  <si>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</si>
  <si>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</si>
  <si>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</si>
  <si>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</si>
  <si>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</si>
  <si>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</si>
  <si>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</si>
  <si>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</si>
  <si>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</si>
  <si>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</si>
  <si>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</si>
  <si>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</si>
  <si>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</si>
  <si>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</si>
  <si>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</si>
  <si>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</si>
  <si>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</si>
  <si>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</si>
  <si>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</si>
  <si>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</si>
  <si>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</si>
  <si>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</si>
  <si>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</si>
  <si>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</si>
  <si>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</si>
  <si>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</si>
  <si>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</si>
  <si>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</si>
  <si>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</si>
  <si>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</si>
  <si>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</si>
  <si>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</si>
  <si>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</si>
  <si>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</si>
  <si>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</si>
  <si>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</si>
  <si>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</si>
  <si>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</si>
  <si>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</si>
  <si>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</si>
  <si>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</si>
  <si>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</si>
  <si>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</si>
  <si>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</si>
  <si>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</si>
  <si>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</si>
  <si>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</si>
  <si>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</si>
  <si>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</si>
  <si>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</si>
  <si>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</si>
  <si>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</si>
  <si>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</si>
  <si>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</si>
  <si>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</si>
  <si>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</si>
  <si>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</si>
  <si>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</si>
  <si>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</si>
  <si>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</si>
  <si>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</si>
  <si>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</si>
  <si>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</si>
  <si>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</si>
  <si>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</si>
  <si>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</si>
  <si>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</si>
  <si>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</si>
  <si>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</si>
  <si>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</si>
  <si>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</si>
  <si>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</si>
  <si>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</si>
  <si>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</si>
  <si>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</si>
  <si>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</si>
  <si>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</si>
  <si>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</si>
  <si>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</si>
  <si>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</si>
  <si>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</si>
  <si>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</si>
  <si>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</si>
  <si>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</si>
  <si>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</si>
  <si>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</si>
  <si>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</si>
  <si>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</si>
  <si>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</si>
  <si>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</si>
  <si>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</si>
  <si>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</si>
  <si>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</si>
  <si>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</si>
  <si>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</si>
  <si>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</si>
  <si>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</si>
  <si>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</si>
  <si>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</si>
  <si>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</si>
  <si>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</si>
  <si>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</si>
  <si>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</si>
  <si>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</si>
  <si>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</si>
  <si>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</si>
  <si>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</si>
  <si>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</si>
  <si>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</si>
  <si>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</si>
  <si>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</si>
  <si>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</si>
  <si>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</si>
  <si>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</si>
  <si>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</si>
  <si>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</si>
  <si>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</si>
  <si>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</si>
  <si>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</si>
  <si>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</si>
  <si>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</si>
  <si>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</si>
  <si>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</si>
  <si>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</si>
  <si>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</si>
  <si>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</si>
  <si>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</si>
  <si>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</si>
  <si>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</si>
  <si>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</si>
  <si>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</si>
  <si>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</si>
  <si>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</si>
  <si>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</si>
  <si>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</si>
  <si>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</si>
  <si>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</si>
  <si>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</si>
  <si>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</si>
  <si>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</si>
  <si>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</si>
  <si>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</si>
  <si>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</si>
  <si>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</si>
  <si>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</si>
  <si>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</si>
  <si>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</si>
  <si>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</si>
  <si>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</si>
  <si>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</si>
  <si>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</si>
  <si>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</si>
  <si>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</si>
  <si>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</si>
  <si>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</si>
  <si>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</si>
  <si>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</si>
  <si>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</si>
  <si>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</si>
  <si>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</si>
  <si>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</si>
  <si>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</si>
  <si>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</si>
  <si>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</si>
  <si>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</si>
  <si>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</si>
  <si>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</si>
  <si>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</si>
  <si>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</si>
  <si>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</si>
  <si>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</si>
  <si>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</si>
  <si>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</si>
  <si>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</si>
  <si>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</si>
  <si>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</si>
  <si>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</si>
  <si>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</si>
  <si>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</si>
  <si>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</si>
  <si>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</si>
  <si>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</si>
  <si>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</si>
  <si>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</si>
  <si>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</si>
  <si>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</si>
  <si>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</si>
  <si>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</si>
  <si>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</si>
  <si>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</si>
  <si>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</si>
  <si>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</si>
  <si>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</si>
  <si>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</si>
  <si>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</si>
  <si>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</si>
  <si>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</si>
  <si>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</si>
  <si>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</si>
  <si>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</si>
  <si>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</si>
  <si>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</si>
  <si>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</si>
  <si>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</si>
  <si>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</si>
  <si>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</si>
  <si>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</si>
  <si>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</si>
  <si>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</si>
  <si>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</si>
  <si>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</si>
  <si>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</si>
  <si>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</si>
  <si>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</si>
  <si>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</si>
  <si>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</si>
  <si>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</si>
  <si>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</si>
  <si>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</si>
  <si>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</si>
  <si>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</si>
  <si>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</si>
  <si>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</si>
  <si>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</si>
  <si>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</si>
  <si>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</si>
  <si>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</si>
  <si>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</si>
  <si>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</si>
  <si>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</si>
  <si>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</si>
  <si>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</si>
  <si>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</si>
  <si>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</si>
  <si>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</si>
  <si>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</si>
  <si>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</si>
  <si>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</si>
  <si>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</si>
  <si>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</si>
  <si>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</si>
  <si>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</si>
  <si>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</si>
  <si>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</si>
  <si>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</si>
  <si>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</si>
  <si>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</si>
  <si>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</si>
  <si>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</si>
  <si>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</si>
  <si>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</si>
  <si>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</si>
  <si>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</si>
  <si>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</si>
  <si>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</si>
  <si>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</si>
  <si>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</si>
  <si>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</si>
  <si>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</si>
  <si>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</si>
  <si>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</si>
  <si>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</si>
  <si>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</si>
  <si>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</si>
  <si>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</si>
  <si>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</si>
  <si>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</si>
  <si>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</si>
  <si>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</si>
  <si>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</si>
  <si>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</si>
  <si>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</si>
  <si>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</si>
  <si>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</si>
  <si>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</si>
  <si>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</si>
  <si>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</si>
  <si>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</si>
  <si>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</si>
  <si>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</si>
  <si>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</si>
  <si>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</si>
  <si>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</si>
  <si>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</si>
  <si>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</si>
  <si>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</si>
  <si>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</si>
  <si>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</si>
  <si>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</si>
  <si>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</si>
  <si>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</si>
  <si>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</si>
  <si>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</si>
  <si>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</si>
  <si>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</si>
  <si>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</si>
  <si>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</si>
  <si>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</si>
  <si>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</si>
  <si>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</si>
  <si>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</si>
  <si>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</si>
  <si>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</si>
  <si>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</si>
  <si>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</si>
  <si>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</si>
  <si>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</si>
  <si>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</si>
  <si>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</si>
  <si>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</si>
  <si>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</si>
  <si>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</si>
  <si>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</si>
  <si>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</si>
  <si>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</si>
  <si>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</si>
  <si>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</si>
  <si>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</si>
  <si>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</si>
  <si>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</si>
  <si>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</si>
  <si>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</si>
  <si>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</si>
  <si>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</si>
  <si>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</si>
  <si>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</si>
  <si>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</si>
  <si>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</si>
  <si>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</si>
  <si>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</si>
  <si>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</si>
  <si>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</si>
  <si>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</si>
  <si>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</si>
  <si>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</si>
  <si>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</si>
  <si>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</si>
  <si>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</si>
  <si>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</si>
  <si>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</si>
  <si>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</si>
  <si>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</si>
  <si>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</si>
  <si>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</si>
  <si>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</si>
  <si>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</si>
  <si>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</si>
  <si>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</si>
  <si>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</si>
  <si>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</si>
  <si>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</si>
  <si>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</si>
  <si>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</si>
  <si>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</si>
  <si>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</si>
  <si>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</si>
  <si>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</si>
  <si>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</si>
  <si>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</si>
  <si>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</si>
  <si>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</si>
  <si>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</si>
  <si>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</si>
  <si>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</si>
  <si>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</si>
  <si>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</si>
  <si>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</si>
  <si>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</si>
  <si>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</si>
  <si>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</si>
  <si>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</si>
  <si>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</si>
  <si>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</si>
  <si>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</si>
  <si>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</si>
  <si>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</si>
  <si>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</si>
  <si>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</si>
  <si>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</si>
  <si>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</si>
  <si>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</si>
  <si>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</si>
  <si>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</si>
  <si>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</si>
  <si>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</si>
  <si>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</si>
  <si>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</si>
  <si>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</si>
  <si>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</si>
  <si>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</si>
  <si>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</si>
  <si>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</si>
  <si>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</si>
  <si>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</si>
  <si>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</si>
  <si>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</si>
  <si>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</si>
  <si>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</si>
  <si>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</si>
  <si>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</si>
  <si>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</si>
  <si>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</si>
  <si>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</si>
  <si>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</si>
  <si>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</si>
  <si>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</si>
  <si>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</si>
  <si>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</si>
  <si>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</si>
  <si>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</si>
  <si>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</si>
  <si>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</si>
  <si>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</si>
  <si>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</si>
  <si>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</si>
  <si>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</si>
  <si>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</si>
  <si>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</si>
  <si>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</si>
  <si>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</si>
  <si>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</si>
  <si>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</si>
  <si>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</si>
  <si>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</si>
  <si>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</si>
  <si>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</si>
  <si>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</si>
  <si>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</si>
  <si>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</si>
  <si>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</si>
  <si>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</si>
  <si>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</si>
  <si>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</si>
  <si>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</si>
  <si>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</si>
  <si>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</si>
  <si>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</si>
  <si>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</si>
  <si>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</si>
  <si>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</si>
  <si>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</si>
  <si>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</si>
  <si>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</si>
  <si>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</si>
  <si>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</si>
  <si>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</si>
  <si>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</si>
  <si>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</si>
  <si>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</si>
  <si>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</si>
  <si>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</si>
  <si>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</si>
  <si>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</si>
  <si>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</si>
  <si>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</si>
  <si>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</si>
  <si>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</si>
  <si>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</si>
  <si>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</si>
  <si>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</si>
  <si>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</si>
  <si>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</si>
  <si>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</si>
  <si>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</si>
  <si>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</si>
  <si>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</si>
  <si>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</si>
  <si>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</si>
  <si>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</si>
  <si>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</si>
  <si>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</si>
  <si>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</si>
  <si>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</si>
  <si>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</si>
  <si>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</si>
  <si>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</si>
  <si>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</si>
  <si>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</si>
  <si>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</si>
  <si>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</si>
  <si>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</si>
  <si>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</si>
  <si>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</si>
  <si>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</si>
  <si>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</si>
  <si>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</si>
  <si>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</si>
  <si>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</si>
  <si>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</si>
  <si>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</si>
  <si>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</si>
  <si>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</si>
  <si>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</si>
  <si>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</si>
  <si>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</si>
  <si>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</si>
  <si>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</si>
  <si>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</si>
  <si>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</si>
  <si>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</si>
  <si>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</si>
  <si>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</si>
  <si>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</si>
  <si>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</si>
  <si>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</si>
  <si>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</si>
  <si>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</si>
  <si>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</si>
  <si>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</si>
  <si>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</si>
  <si>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</si>
  <si>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</si>
  <si>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</si>
  <si>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</si>
  <si>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</si>
  <si>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</si>
  <si>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</si>
  <si>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</si>
  <si>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</si>
  <si>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</si>
  <si>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</si>
  <si>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</si>
  <si>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</si>
  <si>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</si>
  <si>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</si>
  <si>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</si>
  <si>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</si>
  <si>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</si>
  <si>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</si>
  <si>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</si>
  <si>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</si>
  <si>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</si>
  <si>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</si>
  <si>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</si>
  <si>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</si>
  <si>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</si>
  <si>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</si>
  <si>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</si>
  <si>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</si>
  <si>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</si>
  <si>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</si>
  <si>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</si>
  <si>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</si>
  <si>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</si>
  <si>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</si>
  <si>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</si>
  <si>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</si>
  <si>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</si>
  <si>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</si>
  <si>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</si>
  <si>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</si>
  <si>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</si>
  <si>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</si>
  <si>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</si>
  <si>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</si>
  <si>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</si>
  <si>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</si>
  <si>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</si>
  <si>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</si>
  <si>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</si>
  <si>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</si>
  <si>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</si>
  <si>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</si>
  <si>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</si>
  <si>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</si>
  <si>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</si>
  <si>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</si>
  <si>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</si>
  <si>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</si>
  <si>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</si>
  <si>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</si>
  <si>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</si>
  <si>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</si>
  <si>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</si>
  <si>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</si>
  <si>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</si>
  <si>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</si>
  <si>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</si>
  <si>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</si>
  <si>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</si>
  <si>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</si>
  <si>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</si>
  <si>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</si>
  <si>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</si>
  <si>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</si>
  <si>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</si>
  <si>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</si>
  <si>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</si>
  <si>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</si>
  <si>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</si>
  <si>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</si>
  <si>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</si>
  <si>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</si>
  <si>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</si>
  <si>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</si>
  <si>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</si>
  <si>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</si>
  <si>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</si>
  <si>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</si>
  <si>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</si>
  <si>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</si>
  <si>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</si>
  <si>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</si>
  <si>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</si>
  <si>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</si>
  <si>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</si>
  <si>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</si>
  <si>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</si>
  <si>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</si>
  <si>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</si>
  <si>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</si>
  <si>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</si>
  <si>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</si>
  <si>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</si>
  <si>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</si>
  <si>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</si>
  <si>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</si>
  <si>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</si>
  <si>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</si>
  <si>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</si>
  <si>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</si>
  <si>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</si>
  <si>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</si>
  <si>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</si>
  <si>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</si>
  <si>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</si>
  <si>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</si>
  <si>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</si>
  <si>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</si>
  <si>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</si>
  <si>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</si>
  <si>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</si>
  <si>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</si>
  <si>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</si>
  <si>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</si>
  <si>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</si>
  <si>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</si>
  <si>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</si>
  <si>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</si>
  <si>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</si>
  <si>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</si>
  <si>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</si>
  <si>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</si>
  <si>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</si>
  <si>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</si>
  <si>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</si>
  <si>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</si>
  <si>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</si>
  <si>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</si>
  <si>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</si>
  <si>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</si>
  <si>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</si>
  <si>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</si>
  <si>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</si>
  <si>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</si>
  <si>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</si>
  <si>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</si>
  <si>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</si>
  <si>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</si>
  <si>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</si>
  <si>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</si>
  <si>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</si>
  <si>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</si>
  <si>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</si>
  <si>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</si>
  <si>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</si>
  <si>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</si>
  <si>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</si>
  <si>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</si>
  <si>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</si>
  <si>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</si>
  <si>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</si>
  <si>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</si>
  <si>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</si>
  <si>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</si>
  <si>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</si>
  <si>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</si>
  <si>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</si>
  <si>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</si>
  <si>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</si>
  <si>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</si>
  <si>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</si>
  <si>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</si>
  <si>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</si>
  <si>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</si>
  <si>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</si>
  <si>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</si>
  <si>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</si>
  <si>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</si>
  <si>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</si>
  <si>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</si>
  <si>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</si>
  <si>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</si>
  <si>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</si>
  <si>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</si>
  <si>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</si>
  <si>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</si>
  <si>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</si>
  <si>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</si>
  <si>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</si>
  <si>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</si>
  <si>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</si>
  <si>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</si>
  <si>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</si>
  <si>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</si>
  <si>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</si>
  <si>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</si>
  <si>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</si>
  <si>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</si>
  <si>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</si>
  <si>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</si>
  <si>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</si>
  <si>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</si>
  <si>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</si>
  <si>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</si>
  <si>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</si>
  <si>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</si>
  <si>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</si>
  <si>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</si>
  <si>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</si>
  <si>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</si>
  <si>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</si>
  <si>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</si>
  <si>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</si>
  <si>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</si>
  <si>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</si>
  <si>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</si>
  <si>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</si>
  <si>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</si>
  <si>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</si>
  <si>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</si>
  <si>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</si>
  <si>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</si>
  <si>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</si>
  <si>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</si>
  <si>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</si>
  <si>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</si>
  <si>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</si>
  <si>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</si>
  <si>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</si>
  <si>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</si>
  <si>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</si>
  <si>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</si>
  <si>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</si>
  <si>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</si>
  <si>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</si>
  <si>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</si>
  <si>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</si>
  <si>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</si>
  <si>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</si>
  <si>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</si>
  <si>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</si>
  <si>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</si>
  <si>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</si>
  <si>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</si>
  <si>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</si>
  <si>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</si>
  <si>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</si>
  <si>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</si>
  <si>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</si>
  <si>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</si>
  <si>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</si>
  <si>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</si>
  <si>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</si>
  <si>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</si>
  <si>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</si>
  <si>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</si>
  <si>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</si>
  <si>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</si>
  <si>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</si>
  <si>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</si>
  <si>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</si>
  <si>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</si>
  <si>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</si>
  <si>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</si>
  <si>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</si>
  <si>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</si>
  <si>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</si>
  <si>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</si>
  <si>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</si>
  <si>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</si>
  <si>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</si>
  <si>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</si>
  <si>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</si>
  <si>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</si>
  <si>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</si>
  <si>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</si>
  <si>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</si>
  <si>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</si>
  <si>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</si>
  <si>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</si>
  <si>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</si>
  <si>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</si>
  <si>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</si>
  <si>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</si>
  <si>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</si>
  <si>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</si>
  <si>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</si>
  <si>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</si>
  <si>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</si>
  <si>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</si>
  <si>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</si>
  <si>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</si>
  <si>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</si>
  <si>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</si>
  <si>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</si>
  <si>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</si>
  <si>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</si>
  <si>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</si>
  <si>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</si>
  <si>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</si>
  <si>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</si>
  <si>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</si>
  <si>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</si>
  <si>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</si>
  <si>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</si>
  <si>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</si>
  <si>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</si>
  <si>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</si>
  <si>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</si>
  <si>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</si>
  <si>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</si>
  <si>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</si>
  <si>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</si>
  <si>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</si>
  <si>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</si>
  <si>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</si>
  <si>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</si>
  <si>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</si>
  <si>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</si>
  <si>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</si>
  <si>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</si>
  <si>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</si>
  <si>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</si>
  <si>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</si>
  <si>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</si>
  <si>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</si>
  <si>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</si>
  <si>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</si>
  <si>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</si>
  <si>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</si>
  <si>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</si>
  <si>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</si>
  <si>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</si>
  <si>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</si>
  <si>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</si>
  <si>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</si>
  <si>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</si>
  <si>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</si>
  <si>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</si>
  <si>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</si>
  <si>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</si>
  <si>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</si>
  <si>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</si>
  <si>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</si>
  <si>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</si>
  <si>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</si>
  <si>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</si>
  <si>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</si>
  <si>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</si>
  <si>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</si>
  <si>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</si>
  <si>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</si>
  <si>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</si>
  <si>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</si>
  <si>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</si>
  <si>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</si>
  <si>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</si>
  <si>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</si>
  <si>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</si>
  <si>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</si>
  <si>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</si>
  <si>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</si>
  <si>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</si>
  <si>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</si>
  <si>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</si>
  <si>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</si>
  <si>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</si>
  <si>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</si>
  <si>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</si>
  <si>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</si>
  <si>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</si>
  <si>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</si>
  <si>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</si>
  <si>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</si>
  <si>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</si>
  <si>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</si>
  <si>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</si>
  <si>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</si>
  <si>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</si>
  <si>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</si>
  <si>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</si>
  <si>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</si>
  <si>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</si>
  <si>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</si>
  <si>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</si>
  <si>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</si>
  <si>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</si>
  <si>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</si>
  <si>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</si>
  <si>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</si>
  <si>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</si>
  <si>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</si>
  <si>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</si>
  <si>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</si>
  <si>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</si>
  <si>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</si>
  <si>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</si>
  <si>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</si>
  <si>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</si>
  <si>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</si>
  <si>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</si>
  <si>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</si>
  <si>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</si>
  <si>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</si>
  <si>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</si>
  <si>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</si>
  <si>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</si>
  <si>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</si>
  <si>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</si>
  <si>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</si>
  <si>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</si>
  <si>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</si>
  <si>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</si>
  <si>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</si>
  <si>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</si>
  <si>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</si>
  <si>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</si>
  <si>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</si>
  <si>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</si>
  <si>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</si>
  <si>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</si>
  <si>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</si>
  <si>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</si>
  <si>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</si>
  <si>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</si>
  <si>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</si>
  <si>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</si>
  <si>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</si>
  <si>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</si>
  <si>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</si>
  <si>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</si>
  <si>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</si>
  <si>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</si>
  <si>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</si>
  <si>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</si>
  <si>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</si>
  <si>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</si>
  <si>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</si>
  <si>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</si>
  <si>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</si>
  <si>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</si>
  <si>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</si>
  <si>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</si>
  <si>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</si>
  <si>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</si>
  <si>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</si>
  <si>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</si>
  <si>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</si>
  <si>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</si>
  <si>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</si>
  <si>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</si>
  <si>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</si>
  <si>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</si>
  <si>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</si>
  <si>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</si>
  <si>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</si>
  <si>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</si>
  <si>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</si>
  <si>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</si>
  <si>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</si>
  <si>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</si>
  <si>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</si>
  <si>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</si>
  <si>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</si>
  <si>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</si>
  <si>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</si>
  <si>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</si>
  <si>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</si>
  <si>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</si>
  <si>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</si>
  <si>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</si>
  <si>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</si>
  <si>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</si>
  <si>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</si>
  <si>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</si>
  <si>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</si>
  <si>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</si>
  <si>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</si>
  <si>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</si>
  <si>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</si>
  <si>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</si>
  <si>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</si>
  <si>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</si>
  <si>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</si>
  <si>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</si>
  <si>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</si>
  <si>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</si>
  <si>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</si>
  <si>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</si>
  <si>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</si>
  <si>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</si>
  <si>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</si>
  <si>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</si>
  <si>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</si>
  <si>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</si>
  <si>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</si>
  <si>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</si>
  <si>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</si>
  <si>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</si>
  <si>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</si>
  <si>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</si>
  <si>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</si>
  <si>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</si>
  <si>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</si>
  <si>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</si>
  <si>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</si>
  <si>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</si>
  <si>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</si>
  <si>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</si>
  <si>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</si>
  <si>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</si>
  <si>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</si>
  <si>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</si>
  <si>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</si>
  <si>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</si>
  <si>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</si>
  <si>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</si>
  <si>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</si>
  <si>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</si>
  <si>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</si>
  <si>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</si>
  <si>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</si>
  <si>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</si>
  <si>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</si>
  <si>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</si>
  <si>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</si>
  <si>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</si>
  <si>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</si>
  <si>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</si>
  <si>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</si>
  <si>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</si>
  <si>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</si>
  <si>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</si>
  <si>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</si>
  <si>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</si>
  <si>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</si>
  <si>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</si>
  <si>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</si>
  <si>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</si>
  <si>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</si>
  <si>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</si>
  <si>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</si>
  <si>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</si>
  <si>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</si>
  <si>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</si>
  <si>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</si>
  <si>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</si>
  <si>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</si>
  <si>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</si>
  <si>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</si>
  <si>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</si>
  <si>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</si>
  <si>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</si>
  <si>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</si>
  <si>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</si>
  <si>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</si>
  <si>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</si>
  <si>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</si>
  <si>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</si>
  <si>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</si>
  <si>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</si>
  <si>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</si>
  <si>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</si>
  <si>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</si>
  <si>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</si>
  <si>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</si>
  <si>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</si>
  <si>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</si>
  <si>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</si>
  <si>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</si>
  <si>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</si>
  <si>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</si>
  <si>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</si>
  <si>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</si>
  <si>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</si>
  <si>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</si>
  <si>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</si>
  <si>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</si>
  <si>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</si>
  <si>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</si>
  <si>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</si>
  <si>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</si>
  <si>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</si>
  <si>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</si>
  <si>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</si>
  <si>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</si>
  <si>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</si>
  <si>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</si>
  <si>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</si>
  <si>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</si>
  <si>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</si>
  <si>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</si>
  <si>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</si>
  <si>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</si>
  <si>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</si>
  <si>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</si>
  <si>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</si>
  <si>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</si>
  <si>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</si>
  <si>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</si>
  <si>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</si>
  <si>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</si>
  <si>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</si>
  <si>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</si>
  <si>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</si>
  <si>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</si>
  <si>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</si>
  <si>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</si>
  <si>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</si>
  <si>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</si>
  <si>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</si>
  <si>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</si>
  <si>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</si>
  <si>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</si>
  <si>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</si>
  <si>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</si>
  <si>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</si>
  <si>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</si>
  <si>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</si>
  <si>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</si>
  <si>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</si>
  <si>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</si>
  <si>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</si>
  <si>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</si>
  <si>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</si>
  <si>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</si>
  <si>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</si>
  <si>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</si>
  <si>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</si>
  <si>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</si>
  <si>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</si>
  <si>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</si>
  <si>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</si>
  <si>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</si>
  <si>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</si>
  <si>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</si>
  <si>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</si>
  <si>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</si>
  <si>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</si>
  <si>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</si>
  <si>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</si>
  <si>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</si>
  <si>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</si>
  <si>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</si>
  <si>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</si>
  <si>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</si>
  <si>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</si>
  <si>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</si>
  <si>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</si>
  <si>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</si>
  <si>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</si>
  <si>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</si>
  <si>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</si>
  <si>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</si>
  <si>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</si>
  <si>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</si>
  <si>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</si>
  <si>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</si>
  <si>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</si>
  <si>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</si>
  <si>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</si>
  <si>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</si>
  <si>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</si>
  <si>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</si>
  <si>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</si>
  <si>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</si>
  <si>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</si>
  <si>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</si>
  <si>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</si>
  <si>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</si>
  <si>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</si>
  <si>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</si>
  <si>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</si>
  <si>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</si>
  <si>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</si>
  <si>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</si>
  <si>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</si>
  <si>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</si>
  <si>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</si>
  <si>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</si>
  <si>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</si>
  <si>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</si>
  <si>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</si>
  <si>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</si>
  <si>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</si>
  <si>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</si>
  <si>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</si>
  <si>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</si>
  <si>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</si>
  <si>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</si>
  <si>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</si>
  <si>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</si>
  <si>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</si>
  <si>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</si>
  <si>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</si>
  <si>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</si>
  <si>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</si>
  <si>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</si>
  <si>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</si>
  <si>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</si>
  <si>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</si>
  <si>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</si>
  <si>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</si>
  <si>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</si>
  <si>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</si>
  <si>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</si>
  <si>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</si>
  <si>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</si>
  <si>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</si>
  <si>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</si>
  <si>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</si>
  <si>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</si>
  <si>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</si>
  <si>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</si>
  <si>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</si>
  <si>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</si>
  <si>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</si>
  <si>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</si>
  <si>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</si>
  <si>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</si>
  <si>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</si>
  <si>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</si>
  <si>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</si>
  <si>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</si>
  <si>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</si>
  <si>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</si>
  <si>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</si>
  <si>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</si>
  <si>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</si>
  <si>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</si>
  <si>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</si>
  <si>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</si>
  <si>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</si>
  <si>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</si>
  <si>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</si>
  <si>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</si>
  <si>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</si>
  <si>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</si>
  <si>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</si>
  <si>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</si>
  <si>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</si>
  <si>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</si>
  <si>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</si>
  <si>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</si>
  <si>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</si>
  <si>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</si>
  <si>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</si>
  <si>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</si>
  <si>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</si>
  <si>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</si>
  <si>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</si>
  <si>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</si>
  <si>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</si>
  <si>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</si>
  <si>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</si>
  <si>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</si>
  <si>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</si>
  <si>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</si>
  <si>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</si>
  <si>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</si>
  <si>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</si>
  <si>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</si>
  <si>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</si>
  <si>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</si>
  <si>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</si>
  <si>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</si>
  <si>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</si>
  <si>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</si>
  <si>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</si>
  <si>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</si>
  <si>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</si>
  <si>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</si>
  <si>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</si>
  <si>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</si>
  <si>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</si>
  <si>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</si>
  <si>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</si>
  <si>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</si>
  <si>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</si>
  <si>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</si>
  <si>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</si>
  <si>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</si>
  <si>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</si>
  <si>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</si>
  <si>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</si>
  <si>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</si>
  <si>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</si>
  <si>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</si>
  <si>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</si>
  <si>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</si>
  <si>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</si>
  <si>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</si>
  <si>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</si>
  <si>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</si>
  <si>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</si>
  <si>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</si>
  <si>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</si>
  <si>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</si>
  <si>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</si>
  <si>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</si>
  <si>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</si>
  <si>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</si>
  <si>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</si>
  <si>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</si>
  <si>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</si>
  <si>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</si>
  <si>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</si>
  <si>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</si>
  <si>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</si>
  <si>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</si>
  <si>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</si>
  <si>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</si>
  <si>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</si>
  <si>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</si>
  <si>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</si>
  <si>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</si>
  <si>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</si>
  <si>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</si>
  <si>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</si>
  <si>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</si>
  <si>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</si>
  <si>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</si>
  <si>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</si>
  <si>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</si>
  <si>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</si>
  <si>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</si>
  <si>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</si>
  <si>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</si>
  <si>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</si>
  <si>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</si>
  <si>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</si>
  <si>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</si>
  <si>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</si>
  <si>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</si>
  <si>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</si>
  <si>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</si>
  <si>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</si>
  <si>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</si>
  <si>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</si>
  <si>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</si>
  <si>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</si>
  <si>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</si>
  <si>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</si>
  <si>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</si>
  <si>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</si>
  <si>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</si>
  <si>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</si>
  <si>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</si>
  <si>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</si>
  <si>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</si>
  <si>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</si>
  <si>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</si>
  <si>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</si>
  <si>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</si>
  <si>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</si>
  <si>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</si>
  <si>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</si>
  <si>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</si>
  <si>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</si>
  <si>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</si>
  <si>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</si>
  <si>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</si>
  <si>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</si>
  <si>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</si>
  <si>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</si>
  <si>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</si>
  <si>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</si>
  <si>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</si>
  <si>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</si>
  <si>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</si>
  <si>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</si>
  <si>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</si>
  <si>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</si>
  <si>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</si>
  <si>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</si>
  <si>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</si>
  <si>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</si>
  <si>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</si>
  <si>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</si>
  <si>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</si>
  <si>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</si>
  <si>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</si>
  <si>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</si>
  <si>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</si>
  <si>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</si>
  <si>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</si>
  <si>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</si>
  <si>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</si>
  <si>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</si>
  <si>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</si>
  <si>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</si>
  <si>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</si>
  <si>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</si>
  <si>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</si>
  <si>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</si>
  <si>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</si>
  <si>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</si>
  <si>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</si>
  <si>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</si>
  <si>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</si>
  <si>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</si>
  <si>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</si>
  <si>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</si>
  <si>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</si>
  <si>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</si>
  <si>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</si>
  <si>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</si>
  <si>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</si>
  <si>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</si>
  <si>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</si>
  <si>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</si>
  <si>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</si>
  <si>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</si>
  <si>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</si>
  <si>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</si>
  <si>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</si>
  <si>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</si>
  <si>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</si>
  <si>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</si>
  <si>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</si>
  <si>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</si>
  <si>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</si>
  <si>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</si>
  <si>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</si>
  <si>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</si>
  <si>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</si>
  <si>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</si>
  <si>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</si>
  <si>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</si>
  <si>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</si>
  <si>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</si>
  <si>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</si>
  <si>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</si>
  <si>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</si>
  <si>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</si>
  <si>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</si>
  <si>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</si>
  <si>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</si>
  <si>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</si>
  <si>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</si>
  <si>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</si>
  <si>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</si>
  <si>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</si>
  <si>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</si>
  <si>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</si>
  <si>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</si>
  <si>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</si>
  <si>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</si>
  <si>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</si>
  <si>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</si>
  <si>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</si>
  <si>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</si>
  <si>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</si>
  <si>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</si>
  <si>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</si>
  <si>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</si>
  <si>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</si>
  <si>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</si>
  <si>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</si>
  <si>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</si>
  <si>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</si>
  <si>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</si>
  <si>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</si>
  <si>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</si>
  <si>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</si>
  <si>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</si>
  <si>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</si>
  <si>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</si>
  <si>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</si>
  <si>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</si>
  <si>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</si>
  <si>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</si>
  <si>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</si>
  <si>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</si>
  <si>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</si>
  <si>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</si>
  <si>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</si>
  <si>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</si>
  <si>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</si>
  <si>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</si>
  <si>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</si>
  <si>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</si>
  <si>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</si>
  <si>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</si>
  <si>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</si>
  <si>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</si>
  <si>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</si>
  <si>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</si>
  <si>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</si>
  <si>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</si>
  <si>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</si>
  <si>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</si>
  <si>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</si>
  <si>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</si>
  <si>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</si>
  <si>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</si>
  <si>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</si>
  <si>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</si>
  <si>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</si>
  <si>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</si>
  <si>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</si>
  <si>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</si>
  <si>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</si>
  <si>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</si>
  <si>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</si>
  <si>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</si>
  <si>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</si>
  <si>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</si>
  <si>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</si>
  <si>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</si>
  <si>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</si>
  <si>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</si>
  <si>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</si>
  <si>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</si>
  <si>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</si>
  <si>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</si>
  <si>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</si>
  <si>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</si>
  <si>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</si>
  <si>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</si>
  <si>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</si>
  <si>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</si>
  <si>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</si>
  <si>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</si>
  <si>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</si>
  <si>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</si>
  <si>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</si>
  <si>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</si>
  <si>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</si>
  <si>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</si>
  <si>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</si>
  <si>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</si>
  <si>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</si>
  <si>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</si>
  <si>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</si>
  <si>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</si>
  <si>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</si>
  <si>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</si>
  <si>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</si>
  <si>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</si>
  <si>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</si>
  <si>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</si>
  <si>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</si>
  <si>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</si>
  <si>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</si>
  <si>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</si>
  <si>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</si>
  <si>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</si>
  <si>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</si>
  <si>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</si>
  <si>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</si>
  <si>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</si>
  <si>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</si>
  <si>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</si>
  <si>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</si>
  <si>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</si>
  <si>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</si>
  <si>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</si>
  <si>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</si>
  <si>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</si>
  <si>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</si>
  <si>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</si>
  <si>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</si>
  <si>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</si>
  <si>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</si>
  <si>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</si>
  <si>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</si>
  <si>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</si>
  <si>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</si>
  <si>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</si>
  <si>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</si>
  <si>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</si>
  <si>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</si>
  <si>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</si>
  <si>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</si>
  <si>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</si>
  <si>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</si>
  <si>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</si>
  <si>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</si>
  <si>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</si>
  <si>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</si>
  <si>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</si>
  <si>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</si>
  <si>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</si>
  <si>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</si>
  <si>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</si>
  <si>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</si>
  <si>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</si>
  <si>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</si>
  <si>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</si>
  <si>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</si>
  <si>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</si>
  <si>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</si>
  <si>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</si>
  <si>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</si>
  <si>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</si>
  <si>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</si>
  <si>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</si>
  <si>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</si>
  <si>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</si>
  <si>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</si>
  <si>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</si>
  <si>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</si>
  <si>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</si>
  <si>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</si>
  <si>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</si>
  <si>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</si>
  <si>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</si>
  <si>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</si>
  <si>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</si>
  <si>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</si>
  <si>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</si>
  <si>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</si>
  <si>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</si>
  <si>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</si>
  <si>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</si>
  <si>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</si>
  <si>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</si>
  <si>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</si>
  <si>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</si>
  <si>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</si>
  <si>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</si>
  <si>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</si>
  <si>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</si>
  <si>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</si>
  <si>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</si>
  <si>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</si>
  <si>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</si>
  <si>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</si>
  <si>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</si>
  <si>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</si>
  <si>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</si>
  <si>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</si>
  <si>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</si>
  <si>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</si>
  <si>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</si>
  <si>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</si>
  <si>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</si>
  <si>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</si>
  <si>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</si>
  <si>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</si>
  <si>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</si>
  <si>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</si>
  <si>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</si>
  <si>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</si>
  <si>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</si>
  <si>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</si>
  <si>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</si>
  <si>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</si>
  <si>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</si>
  <si>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</si>
  <si>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</si>
  <si>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</si>
  <si>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</si>
  <si>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</si>
  <si>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</si>
  <si>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</si>
  <si>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</si>
  <si>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</si>
  <si>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</si>
  <si>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</si>
  <si>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</si>
  <si>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</si>
  <si>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</si>
  <si>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</si>
  <si>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</si>
  <si>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</si>
  <si>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</si>
  <si>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</si>
  <si>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</si>
  <si>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</si>
  <si>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</si>
  <si>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</si>
  <si>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</si>
  <si>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</si>
  <si>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</si>
  <si>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</si>
  <si>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</si>
  <si>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</si>
  <si>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</si>
  <si>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</si>
  <si>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</si>
  <si>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</si>
  <si>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</si>
  <si>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</si>
  <si>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</si>
  <si>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</si>
  <si>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</si>
  <si>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</si>
  <si>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</si>
  <si>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</si>
  <si>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</si>
  <si>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</si>
  <si>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</si>
  <si>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</si>
  <si>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</si>
  <si>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</si>
  <si>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</si>
  <si>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</si>
  <si>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</si>
  <si>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</si>
  <si>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</si>
  <si>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</si>
  <si>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</si>
  <si>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</si>
  <si>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</si>
  <si>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</si>
  <si>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</si>
  <si>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</si>
  <si>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</si>
  <si>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</si>
  <si>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</si>
  <si>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</si>
  <si>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</si>
  <si>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</si>
  <si>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</si>
  <si>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</si>
  <si>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</si>
  <si>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</si>
  <si>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</si>
  <si>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</si>
  <si>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</si>
  <si>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</si>
  <si>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</si>
  <si>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</si>
  <si>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</si>
  <si>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</si>
  <si>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</si>
  <si>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</si>
  <si>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</si>
  <si>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</si>
  <si>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</si>
  <si>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</si>
  <si>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</si>
  <si>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</si>
  <si>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</si>
  <si>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</si>
  <si>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</si>
  <si>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</si>
  <si>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</si>
  <si>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</si>
  <si>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</si>
  <si>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</si>
  <si>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</si>
  <si>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</si>
  <si>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</si>
  <si>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</si>
  <si>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</si>
  <si>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</si>
  <si>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</si>
  <si>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</si>
  <si>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</si>
  <si>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</si>
  <si>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</si>
  <si>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</si>
  <si>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</si>
  <si>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</si>
  <si>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</si>
  <si>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</si>
  <si>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</si>
  <si>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</si>
  <si>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</si>
  <si>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</si>
  <si>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</si>
  <si>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</si>
  <si>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</si>
  <si>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</si>
  <si>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</si>
  <si>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</si>
  <si>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</si>
  <si>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</si>
  <si>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</si>
  <si>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</si>
  <si>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</si>
  <si>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</si>
  <si>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</si>
  <si>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</si>
  <si>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</si>
  <si>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</si>
  <si>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</si>
  <si>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</si>
  <si>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</si>
  <si>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</si>
  <si>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</si>
  <si>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</si>
  <si>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</si>
  <si>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</si>
  <si>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</si>
  <si>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</si>
  <si>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</si>
  <si>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</si>
  <si>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</si>
  <si>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</si>
  <si>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</si>
  <si>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</si>
  <si>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</si>
  <si>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</si>
  <si>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</si>
  <si>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</si>
  <si>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</si>
  <si>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</si>
  <si>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</si>
  <si>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</si>
  <si>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</si>
  <si>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</si>
  <si>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</si>
  <si>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</si>
  <si>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</si>
  <si>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</si>
  <si>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</si>
  <si>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</si>
  <si>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</si>
  <si>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</si>
  <si>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</si>
  <si>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</si>
  <si>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</si>
  <si>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</si>
  <si>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</si>
  <si>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</si>
  <si>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</si>
  <si>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</si>
  <si>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</si>
  <si>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</si>
  <si>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</si>
  <si>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</si>
  <si>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</si>
  <si>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</si>
  <si>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</si>
  <si>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</si>
  <si>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</si>
  <si>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</si>
  <si>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</si>
  <si>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</si>
  <si>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</si>
  <si>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</si>
  <si>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</si>
  <si>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</si>
  <si>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</si>
  <si>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</si>
  <si>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</si>
  <si>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</si>
  <si>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</si>
  <si>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</si>
  <si>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</si>
  <si>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</si>
  <si>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</si>
  <si>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</si>
  <si>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</si>
  <si>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</si>
  <si>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</si>
  <si>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</si>
  <si>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</si>
  <si>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</si>
  <si>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</si>
  <si>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</si>
  <si>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</si>
  <si>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</si>
  <si>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</si>
  <si>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</si>
  <si>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</si>
  <si>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</si>
  <si>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</si>
  <si>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</si>
  <si>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</si>
  <si>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</si>
  <si>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</si>
  <si>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</si>
  <si>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</si>
  <si>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</si>
  <si>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</si>
  <si>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</si>
  <si>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</si>
  <si>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</si>
  <si>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</si>
  <si>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</si>
  <si>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</si>
  <si>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</si>
  <si>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</si>
  <si>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</si>
  <si>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</si>
  <si>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</si>
  <si>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</si>
  <si>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</si>
  <si>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</si>
  <si>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</si>
  <si>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</si>
  <si>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</si>
  <si>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</si>
  <si>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</si>
  <si>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</si>
  <si>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</si>
  <si>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</si>
  <si>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</si>
  <si>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</si>
  <si>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</si>
  <si>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</si>
  <si>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</si>
  <si>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</si>
  <si>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</si>
  <si>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</si>
  <si>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</si>
  <si>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</si>
  <si>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</si>
  <si>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</si>
  <si>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</si>
  <si>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</si>
  <si>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</si>
  <si>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</si>
  <si>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</si>
  <si>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</si>
  <si>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</si>
  <si>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</si>
  <si>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</si>
  <si>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</si>
  <si>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</si>
  <si>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</si>
  <si>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</si>
  <si>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</si>
  <si>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</si>
  <si>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</si>
  <si>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</si>
  <si>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</si>
  <si>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</si>
  <si>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</si>
  <si>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</si>
  <si>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</si>
  <si>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</si>
  <si>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</si>
  <si>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</si>
  <si>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</si>
  <si>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</si>
  <si>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</si>
  <si>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</si>
  <si>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</si>
  <si>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</si>
  <si>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</si>
  <si>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</si>
  <si>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</si>
  <si>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</si>
  <si>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</si>
  <si>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</si>
  <si>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</si>
  <si>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</si>
  <si>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</si>
  <si>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</si>
  <si>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</si>
  <si>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</si>
  <si>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</si>
  <si>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</si>
  <si>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</si>
  <si>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</si>
  <si>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</si>
  <si>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</si>
  <si>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</si>
  <si>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</si>
  <si>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</si>
  <si>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</si>
  <si>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</si>
  <si>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</si>
  <si>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</si>
  <si>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</si>
  <si>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</si>
  <si>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</si>
  <si>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</si>
  <si>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</si>
  <si>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</si>
  <si>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</si>
  <si>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</si>
  <si>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</si>
  <si>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</si>
  <si>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</si>
  <si>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</si>
  <si>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</si>
  <si>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</si>
  <si>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</si>
  <si>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</si>
  <si>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</si>
  <si>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</si>
  <si>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</si>
  <si>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</si>
  <si>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</si>
  <si>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</si>
  <si>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</si>
  <si>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</si>
  <si>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</si>
  <si>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</si>
  <si>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</si>
  <si>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</si>
  <si>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</si>
  <si>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</si>
  <si>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</si>
  <si>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</si>
  <si>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</si>
  <si>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</si>
  <si>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</si>
  <si>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</si>
  <si>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</si>
  <si>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</si>
  <si>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</si>
  <si>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</si>
  <si>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</si>
  <si>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</si>
  <si>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</si>
  <si>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</si>
  <si>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</si>
  <si>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</si>
  <si>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</si>
  <si>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</si>
  <si>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</si>
  <si>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</si>
  <si>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</si>
  <si>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</si>
  <si>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</si>
  <si>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</si>
  <si>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</si>
  <si>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</si>
  <si>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</si>
  <si>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</si>
  <si>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</si>
  <si>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</si>
  <si>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</si>
  <si>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</si>
  <si>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</si>
  <si>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</si>
  <si>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</si>
  <si>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</si>
  <si>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</si>
  <si>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</si>
  <si>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</si>
  <si>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</si>
  <si>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</si>
  <si>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</si>
  <si>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</si>
  <si>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</si>
  <si>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</si>
  <si>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</si>
  <si>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</si>
  <si>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</si>
  <si>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</si>
  <si>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</si>
  <si>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</si>
  <si>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</si>
  <si>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</si>
  <si>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</si>
  <si>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</si>
  <si>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</si>
  <si>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</si>
  <si>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</si>
  <si>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</si>
  <si>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</si>
  <si>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</si>
  <si>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</si>
  <si>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</si>
  <si>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</si>
  <si>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</si>
  <si>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</si>
  <si>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</si>
  <si>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</si>
  <si>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</si>
  <si>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</si>
  <si>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</si>
  <si>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</si>
  <si>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</si>
  <si>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</si>
  <si>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</si>
  <si>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</si>
  <si>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</si>
  <si>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</si>
  <si>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</si>
  <si>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</si>
  <si>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</si>
  <si>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</si>
  <si>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</si>
  <si>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</si>
  <si>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</si>
  <si>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</si>
  <si>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</si>
  <si>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</si>
  <si>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</si>
  <si>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</si>
  <si>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</si>
  <si>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</si>
  <si>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</si>
  <si>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</si>
  <si>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</si>
  <si>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</si>
  <si>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</si>
  <si>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</si>
  <si>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</si>
  <si>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</si>
  <si>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</si>
  <si>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</si>
  <si>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</si>
  <si>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</si>
  <si>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</si>
  <si>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</si>
  <si>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</si>
  <si>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</si>
  <si>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</si>
  <si>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</si>
  <si>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</si>
  <si>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</si>
  <si>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</si>
  <si>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</si>
  <si>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</si>
  <si>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</si>
  <si>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</si>
  <si>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</si>
  <si>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</si>
  <si>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</si>
  <si>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</si>
  <si>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</si>
  <si>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</si>
  <si>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</si>
  <si>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</si>
  <si>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</si>
  <si>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</si>
  <si>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</si>
  <si>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</si>
  <si>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</si>
  <si>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</si>
  <si>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</si>
  <si>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</si>
  <si>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</si>
  <si>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</si>
  <si>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</si>
  <si>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</si>
  <si>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</si>
  <si>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</si>
  <si>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</si>
  <si>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</si>
  <si>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</si>
  <si>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</si>
  <si>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</si>
  <si>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</si>
  <si>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</si>
  <si>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</si>
  <si>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</si>
  <si>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</si>
  <si>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</si>
  <si>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</si>
  <si>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</si>
  <si>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</si>
  <si>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</si>
  <si>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</si>
  <si>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</si>
  <si>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</si>
  <si>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</si>
  <si>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</si>
  <si>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</si>
  <si>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</si>
  <si>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</si>
  <si>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</si>
  <si>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</si>
  <si>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</si>
  <si>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</si>
  <si>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</si>
  <si>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</si>
  <si>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</si>
  <si>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</si>
  <si>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</si>
  <si>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</si>
  <si>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</si>
  <si>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</si>
  <si>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</si>
  <si>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</si>
  <si>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</si>
  <si>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</si>
  <si>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</si>
  <si>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</si>
  <si>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</si>
  <si>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</si>
  <si>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</si>
  <si>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</si>
  <si>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</si>
  <si>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</si>
  <si>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</si>
  <si>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</si>
  <si>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</si>
  <si>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</si>
  <si>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</si>
  <si>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</si>
  <si>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</si>
  <si>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</si>
  <si>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</si>
  <si>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</si>
  <si>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</si>
  <si>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</si>
  <si>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</si>
  <si>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</si>
  <si>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</si>
  <si>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</si>
  <si>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</si>
  <si>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</si>
  <si>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</si>
  <si>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</si>
  <si>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</si>
  <si>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</si>
  <si>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</si>
  <si>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</si>
  <si>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</si>
  <si>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</si>
  <si>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</si>
  <si>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</si>
  <si>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</si>
  <si>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</si>
  <si>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</si>
  <si>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</si>
  <si>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</si>
  <si>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</si>
  <si>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</si>
  <si>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</si>
  <si>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</si>
  <si>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</si>
  <si>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</si>
  <si>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</si>
  <si>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</si>
  <si>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</si>
  <si>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</si>
  <si>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</si>
  <si>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</si>
  <si>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</si>
  <si>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</si>
  <si>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</si>
  <si>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</si>
  <si>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</si>
  <si>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</si>
  <si>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</si>
  <si>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</si>
  <si>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</si>
  <si>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</si>
  <si>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</si>
  <si>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</si>
  <si>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</si>
  <si>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</si>
  <si>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</si>
  <si>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</si>
  <si>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</si>
  <si>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</si>
  <si>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</si>
  <si>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</si>
  <si>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</si>
  <si>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</si>
  <si>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</si>
  <si>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</si>
  <si>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</si>
  <si>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</si>
  <si>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</si>
  <si>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</si>
  <si>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</si>
  <si>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</si>
  <si>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</si>
  <si>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</si>
  <si>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</si>
  <si>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</si>
  <si>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</si>
  <si>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</si>
  <si>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</si>
  <si>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</si>
  <si>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</si>
  <si>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</si>
  <si>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</si>
  <si>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</si>
  <si>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</si>
  <si>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</si>
  <si>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</si>
  <si>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</si>
  <si>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</si>
  <si>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</si>
  <si>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</si>
  <si>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</si>
  <si>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</si>
  <si>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</si>
  <si>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</si>
  <si>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</si>
  <si>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</si>
  <si>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</si>
  <si>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</si>
  <si>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</si>
  <si>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</si>
  <si>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</si>
  <si>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</si>
  <si>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</si>
  <si>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</si>
  <si>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</si>
  <si>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</si>
  <si>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</si>
  <si>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</si>
  <si>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</si>
  <si>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</si>
  <si>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</si>
  <si>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</si>
  <si>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</si>
  <si>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</si>
  <si>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</si>
  <si>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</si>
  <si>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</si>
  <si>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</si>
  <si>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</si>
  <si>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</si>
  <si>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</si>
  <si>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</si>
  <si>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</si>
  <si>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</si>
  <si>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</si>
  <si>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</si>
  <si>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</si>
  <si>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</si>
  <si>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</si>
  <si>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</si>
  <si>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</si>
  <si>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</si>
  <si>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</si>
  <si>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</si>
  <si>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</si>
  <si>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</si>
  <si>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</si>
  <si>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</si>
  <si>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</si>
  <si>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</si>
  <si>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</si>
  <si>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</si>
  <si>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</si>
  <si>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</si>
  <si>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</si>
  <si>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</si>
  <si>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</si>
  <si>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</si>
  <si>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</si>
  <si>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</si>
  <si>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</si>
  <si>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</si>
  <si>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</si>
  <si>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</si>
  <si>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</si>
  <si>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</si>
  <si>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</si>
  <si>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</si>
  <si>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</si>
  <si>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</si>
  <si>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</si>
  <si>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</si>
  <si>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</si>
  <si>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</si>
  <si>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</si>
  <si>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</si>
  <si>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</si>
  <si>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</si>
  <si>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</si>
  <si>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</si>
  <si>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</si>
  <si>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</si>
  <si>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</si>
  <si>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</si>
  <si>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</si>
  <si>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</si>
  <si>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</si>
  <si>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</si>
  <si>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</si>
  <si>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</si>
  <si>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</si>
  <si>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</si>
  <si>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</si>
  <si>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</si>
  <si>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</si>
  <si>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</si>
  <si>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</si>
  <si>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</si>
  <si>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</si>
  <si>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</si>
  <si>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</si>
  <si>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</si>
  <si>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</si>
  <si>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</si>
  <si>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</si>
  <si>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</si>
  <si>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</si>
  <si>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</si>
  <si>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</si>
  <si>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</si>
  <si>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</si>
  <si>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</si>
  <si>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</si>
  <si>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</si>
  <si>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</si>
  <si>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</si>
  <si>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</si>
  <si>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</si>
  <si>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</si>
  <si>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</si>
  <si>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</si>
  <si>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</si>
  <si>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</si>
  <si>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</si>
  <si>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</si>
  <si>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</si>
  <si>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</si>
  <si>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</si>
  <si>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</si>
  <si>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</si>
  <si>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</si>
  <si>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</si>
  <si>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</si>
  <si>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</si>
  <si>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</si>
  <si>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</si>
  <si>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</si>
  <si>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</si>
  <si>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</si>
  <si>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</si>
  <si>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</si>
  <si>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</si>
  <si>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</si>
  <si>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</si>
  <si>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</si>
  <si>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</si>
  <si>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</si>
  <si>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</si>
  <si>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</si>
  <si>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</si>
  <si>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</si>
  <si>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</si>
  <si>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</si>
  <si>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</si>
  <si>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</si>
  <si>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</si>
  <si>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</si>
  <si>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</si>
  <si>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</si>
  <si>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</si>
  <si>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</si>
  <si>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</si>
  <si>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</si>
  <si>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</si>
  <si>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</si>
  <si>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</si>
  <si>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</si>
  <si>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</si>
  <si>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</si>
  <si>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</si>
  <si>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</si>
  <si>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</si>
  <si>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</si>
  <si>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</si>
  <si>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</si>
  <si>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</si>
  <si>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</si>
  <si>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</si>
  <si>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</si>
  <si>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</si>
  <si>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</si>
  <si>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</si>
  <si>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</si>
  <si>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</si>
  <si>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</si>
  <si>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</si>
  <si>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</si>
  <si>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</si>
  <si>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</si>
  <si>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</si>
  <si>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</si>
  <si>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</si>
  <si>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</si>
  <si>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</si>
  <si>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</si>
  <si>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</si>
  <si>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</si>
  <si>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</si>
  <si>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</si>
  <si>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</si>
  <si>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</si>
  <si>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</si>
  <si>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</si>
  <si>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</si>
  <si>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</si>
  <si>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</si>
  <si>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</si>
  <si>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</si>
  <si>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</si>
  <si>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</si>
  <si>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</si>
  <si>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</si>
  <si>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</si>
  <si>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</si>
  <si>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</si>
  <si>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</si>
  <si>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</si>
  <si>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</si>
  <si>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</si>
  <si>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</si>
  <si>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</si>
  <si>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</si>
  <si>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</si>
  <si>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</si>
  <si>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</si>
  <si>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</si>
  <si>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</si>
  <si>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</si>
  <si>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</si>
  <si>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</si>
  <si>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</si>
  <si>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</si>
  <si>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</si>
  <si>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</si>
  <si>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</si>
  <si>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</si>
  <si>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</si>
  <si>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</si>
  <si>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</si>
  <si>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</si>
  <si>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</si>
  <si>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</si>
  <si>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</si>
  <si>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</si>
  <si>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</si>
  <si>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</si>
  <si>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</si>
  <si>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</si>
  <si>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</si>
  <si>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</si>
  <si>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</si>
  <si>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</si>
  <si>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</si>
  <si>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</si>
  <si>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</si>
  <si>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</si>
  <si>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</si>
  <si>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</si>
  <si>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</si>
  <si>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</si>
  <si>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</si>
  <si>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</si>
  <si>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</si>
  <si>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</si>
  <si>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</si>
  <si>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</si>
  <si>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</si>
  <si>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</si>
  <si>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</si>
  <si>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</si>
  <si>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</si>
  <si>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</si>
  <si>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</si>
  <si>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</si>
  <si>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</si>
  <si>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</si>
  <si>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</si>
  <si>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</si>
  <si>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</si>
  <si>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</si>
  <si>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</si>
  <si>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</si>
  <si>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</si>
  <si>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</si>
  <si>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</si>
  <si>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</si>
  <si>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</si>
  <si>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</si>
  <si>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</si>
  <si>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</si>
  <si>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</si>
  <si>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</si>
  <si>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</si>
  <si>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</si>
  <si>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</si>
  <si>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</si>
  <si>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</si>
  <si>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</si>
  <si>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</si>
  <si>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</si>
  <si>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</si>
  <si>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</si>
  <si>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</si>
  <si>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</si>
  <si>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</si>
  <si>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</si>
  <si>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</si>
  <si>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</si>
  <si>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</si>
  <si>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</si>
  <si>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</si>
  <si>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</si>
  <si>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</si>
  <si>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</si>
  <si>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</si>
  <si>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</si>
  <si>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</si>
  <si>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</si>
  <si>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</si>
  <si>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</si>
  <si>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</si>
  <si>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</si>
  <si>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</si>
  <si>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</si>
  <si>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</si>
  <si>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</si>
  <si>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</si>
  <si>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</si>
  <si>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</si>
  <si>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</si>
  <si>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</si>
  <si>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</si>
  <si>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</si>
  <si>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</si>
  <si>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</si>
  <si>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</si>
  <si>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</si>
  <si>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</si>
  <si>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</si>
  <si>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</si>
  <si>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</si>
  <si>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</si>
  <si>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</si>
  <si>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</si>
  <si>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</si>
  <si>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</si>
  <si>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</si>
  <si>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</si>
  <si>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</si>
  <si>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</si>
  <si>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</si>
  <si>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</si>
  <si>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</si>
  <si>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</si>
  <si>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</si>
  <si>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</si>
  <si>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</si>
  <si>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</si>
  <si>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</si>
  <si>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</si>
  <si>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</si>
  <si>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</si>
  <si>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</si>
  <si>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</si>
  <si>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</si>
  <si>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</si>
  <si>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</si>
  <si>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</si>
  <si>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</si>
  <si>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</si>
  <si>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</si>
  <si>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</si>
  <si>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</si>
  <si>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</si>
  <si>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</si>
  <si>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</si>
  <si>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</si>
  <si>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</si>
  <si>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</si>
  <si>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</si>
  <si>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</si>
  <si>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</si>
  <si>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</si>
  <si>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</si>
  <si>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</si>
  <si>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</si>
  <si>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</si>
  <si>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</si>
  <si>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</si>
  <si>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</si>
  <si>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</si>
  <si>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</si>
  <si>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</si>
  <si>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</si>
  <si>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</si>
  <si>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</si>
  <si>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</si>
  <si>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</si>
  <si>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</si>
  <si>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</si>
  <si>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</si>
  <si>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</si>
  <si>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</si>
  <si>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</si>
  <si>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</si>
  <si>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</si>
  <si>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</si>
  <si>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</si>
  <si>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</si>
  <si>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</si>
  <si>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</si>
  <si>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</si>
  <si>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</si>
  <si>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</si>
  <si>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</si>
  <si>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</si>
  <si>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</si>
  <si>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</si>
  <si>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</si>
  <si>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</si>
  <si>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</si>
  <si>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</si>
  <si>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</si>
  <si>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</si>
  <si>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</si>
  <si>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</si>
  <si>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</si>
  <si>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</si>
  <si>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</si>
  <si>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</si>
  <si>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</si>
  <si>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</si>
  <si>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</si>
  <si>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</si>
  <si>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</si>
  <si>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</si>
  <si>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</si>
  <si>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</si>
  <si>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</si>
  <si>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</si>
  <si>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</si>
  <si>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</si>
  <si>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</si>
  <si>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</si>
  <si>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</si>
  <si>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</si>
  <si>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</si>
  <si>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</si>
  <si>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</si>
  <si>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</si>
  <si>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</si>
  <si>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</si>
  <si>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</si>
  <si>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</si>
  <si>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</si>
  <si>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</si>
  <si>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</si>
  <si>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</si>
  <si>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</si>
  <si>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</si>
  <si>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</si>
  <si>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</si>
  <si>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</si>
  <si>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</si>
  <si>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</si>
  <si>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</si>
  <si>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</si>
  <si>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</si>
  <si>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</si>
  <si>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</si>
  <si>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</si>
  <si>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</si>
  <si>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</si>
  <si>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</si>
  <si>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</si>
  <si>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</si>
  <si>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</si>
  <si>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</si>
  <si>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</si>
  <si>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</si>
  <si>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</si>
  <si>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</si>
  <si>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</si>
  <si>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</si>
  <si>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</si>
  <si>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</si>
  <si>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</si>
  <si>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</si>
  <si>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</si>
  <si>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</si>
  <si>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</si>
  <si>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</si>
  <si>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</si>
  <si>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</si>
  <si>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</si>
  <si>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</si>
  <si>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</si>
  <si>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</si>
  <si>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</si>
  <si>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</si>
  <si>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</si>
  <si>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</si>
  <si>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</si>
  <si>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</si>
  <si>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</si>
  <si>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</si>
  <si>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</si>
  <si>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</si>
  <si>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</si>
  <si>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</si>
  <si>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</si>
  <si>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</si>
  <si>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</si>
  <si>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</si>
  <si>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</si>
  <si>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</si>
  <si>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</si>
  <si>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</si>
  <si>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</si>
  <si>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</si>
  <si>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</si>
  <si>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</si>
  <si>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</si>
  <si>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</si>
  <si>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</si>
  <si>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</si>
  <si>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</si>
  <si>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</si>
  <si>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</si>
  <si>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</si>
  <si>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</si>
  <si>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</si>
  <si>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</si>
  <si>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</si>
  <si>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</si>
  <si>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</si>
  <si>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</si>
  <si>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</si>
  <si>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</si>
  <si>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</si>
  <si>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</si>
  <si>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</si>
  <si>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</si>
  <si>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</si>
  <si>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</si>
  <si>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</si>
  <si>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</si>
  <si>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</si>
  <si>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</si>
  <si>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</si>
  <si>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</si>
  <si>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</si>
  <si>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</si>
  <si>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</si>
  <si>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</si>
  <si>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</si>
  <si>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</si>
  <si>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</si>
  <si>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</si>
  <si>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</si>
  <si>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</si>
  <si>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</si>
  <si>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</si>
  <si>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</si>
  <si>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</si>
  <si>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</si>
  <si>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</si>
  <si>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</si>
  <si>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</si>
  <si>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</si>
  <si>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</si>
  <si>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</si>
  <si>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</si>
  <si>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</si>
  <si>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</si>
  <si>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</si>
  <si>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</si>
  <si>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</si>
  <si>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</si>
  <si>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</si>
  <si>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</si>
  <si>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</si>
  <si>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</si>
  <si>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</si>
  <si>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</si>
  <si>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</si>
  <si>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</si>
  <si>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</si>
  <si>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</si>
  <si>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</si>
  <si>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</si>
  <si>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</si>
  <si>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</si>
  <si>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</si>
  <si>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</si>
  <si>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</si>
  <si>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</si>
  <si>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</si>
  <si>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</si>
  <si>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</si>
  <si>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</si>
  <si>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</si>
  <si>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</si>
  <si>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</si>
  <si>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</si>
  <si>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</si>
  <si>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</si>
  <si>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</si>
  <si>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</si>
  <si>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</si>
  <si>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</si>
  <si>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</si>
  <si>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</si>
  <si>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</si>
  <si>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</si>
  <si>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</si>
  <si>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</si>
  <si>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</si>
  <si>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</si>
  <si>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</si>
  <si>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</si>
  <si>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</si>
  <si>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</si>
  <si>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</si>
  <si>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</si>
  <si>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</si>
  <si>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</si>
  <si>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</si>
  <si>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</si>
  <si>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</si>
  <si>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</si>
  <si>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</si>
  <si>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</si>
  <si>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</si>
  <si>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</si>
  <si>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</si>
  <si>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</si>
  <si>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</si>
  <si>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</si>
  <si>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</si>
  <si>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</si>
  <si>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</si>
  <si>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</si>
  <si>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</si>
  <si>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</si>
  <si>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</si>
  <si>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</si>
  <si>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</si>
  <si>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</si>
  <si>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</si>
  <si>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</si>
  <si>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</si>
  <si>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</si>
  <si>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</si>
  <si>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</si>
  <si>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</si>
  <si>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</si>
  <si>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</si>
  <si>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</si>
  <si>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</si>
  <si>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</si>
  <si>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</si>
  <si>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</si>
  <si>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</si>
  <si>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</si>
  <si>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</si>
  <si>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</si>
  <si>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</si>
  <si>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</si>
  <si>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</si>
  <si>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</si>
  <si>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</si>
  <si>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</si>
  <si>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</si>
  <si>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</si>
  <si>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</si>
  <si>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</si>
  <si>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</si>
  <si>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</si>
  <si>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</si>
  <si>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</si>
  <si>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</si>
  <si>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</si>
  <si>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</si>
  <si>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</si>
  <si>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</si>
  <si>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</si>
  <si>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</si>
  <si>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</si>
  <si>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</si>
  <si>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</si>
  <si>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</si>
  <si>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</si>
  <si>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</si>
  <si>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</si>
  <si>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</si>
  <si>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</si>
  <si>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</si>
  <si>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</si>
  <si>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</si>
  <si>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</si>
  <si>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</si>
  <si>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</si>
  <si>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</si>
  <si>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</si>
  <si>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</si>
  <si>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</si>
  <si>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</si>
  <si>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</si>
  <si>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</si>
  <si>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</si>
  <si>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</si>
  <si>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</si>
  <si>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</si>
  <si>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</si>
  <si>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</si>
  <si>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</si>
  <si>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</si>
  <si>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</si>
  <si>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</si>
  <si>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</si>
  <si>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</si>
  <si>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</si>
  <si>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</si>
  <si>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</si>
  <si>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</si>
  <si>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</si>
  <si>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</si>
  <si>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</si>
  <si>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</si>
  <si>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</si>
  <si>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</si>
  <si>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</si>
  <si>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</si>
  <si>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</si>
  <si>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</si>
  <si>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</si>
  <si>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</si>
  <si>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</si>
  <si>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</si>
  <si>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</si>
  <si>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</si>
  <si>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</si>
  <si>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</si>
  <si>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</si>
  <si>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</si>
  <si>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</si>
  <si>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</si>
  <si>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</si>
  <si>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</si>
  <si>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</si>
  <si>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</si>
  <si>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</si>
  <si>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</si>
  <si>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</si>
  <si>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</si>
  <si>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</si>
  <si>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</si>
  <si>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</si>
  <si>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</si>
  <si>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</si>
  <si>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</si>
  <si>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</si>
  <si>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</si>
  <si>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</si>
  <si>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</si>
  <si>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</si>
  <si>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</si>
  <si>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</si>
  <si>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</si>
  <si>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</si>
  <si>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</si>
  <si>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</si>
  <si>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</si>
  <si>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</si>
  <si>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</si>
  <si>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</si>
  <si>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</si>
  <si>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</si>
  <si>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</si>
  <si>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</si>
  <si>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</si>
  <si>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</si>
  <si>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</si>
  <si>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</si>
  <si>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</si>
  <si>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</si>
  <si>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</si>
  <si>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</si>
  <si>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</si>
  <si>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</si>
  <si>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</si>
  <si>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</si>
  <si>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</si>
  <si>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</si>
  <si>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</si>
  <si>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</si>
  <si>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</si>
  <si>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</si>
  <si>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</si>
  <si>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</si>
  <si>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</si>
  <si>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</si>
  <si>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</si>
  <si>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</si>
  <si>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</si>
  <si>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</si>
  <si>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</si>
  <si>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</si>
  <si>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</si>
  <si>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</si>
  <si>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</si>
  <si>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</si>
  <si>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</si>
  <si>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</si>
  <si>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</si>
  <si>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</si>
  <si>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</si>
  <si>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</si>
  <si>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</si>
  <si>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</si>
  <si>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</si>
  <si>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</si>
  <si>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</si>
  <si>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</si>
  <si>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</si>
  <si>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</si>
  <si>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</si>
  <si>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</si>
  <si>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</si>
  <si>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</si>
  <si>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</si>
  <si>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</si>
  <si>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</si>
  <si>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</si>
  <si>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</si>
  <si>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</si>
  <si>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</si>
  <si>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</si>
  <si>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</si>
  <si>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</si>
  <si>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</si>
  <si>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</si>
  <si>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</si>
  <si>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</si>
  <si>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</si>
  <si>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</si>
  <si>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</si>
  <si>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</si>
  <si>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</si>
  <si>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</si>
  <si>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</si>
  <si>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</si>
  <si>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</si>
  <si>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</si>
  <si>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</si>
  <si>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</si>
  <si>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</si>
  <si>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</si>
  <si>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</si>
  <si>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</si>
  <si>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</si>
  <si>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</si>
  <si>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</si>
  <si>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</si>
  <si>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</si>
  <si>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</si>
  <si>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</si>
  <si>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</si>
  <si>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</si>
  <si>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</si>
  <si>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</si>
  <si>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</si>
  <si>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</si>
  <si>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</si>
  <si>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</si>
  <si>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</si>
  <si>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</si>
  <si>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</si>
  <si>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</si>
  <si>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</si>
  <si>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</si>
  <si>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</si>
  <si>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</si>
  <si>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</si>
  <si>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</si>
  <si>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</si>
  <si>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</si>
  <si>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</si>
  <si>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</si>
  <si>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</si>
  <si>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</si>
  <si>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</si>
  <si>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</si>
  <si>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</si>
  <si>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</si>
  <si>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</si>
  <si>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</si>
  <si>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</si>
  <si>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</si>
  <si>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</si>
  <si>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</si>
  <si>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</si>
  <si>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</si>
  <si>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</si>
  <si>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</si>
  <si>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</si>
  <si>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</si>
  <si>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</si>
  <si>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</si>
  <si>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</si>
  <si>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</si>
  <si>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</si>
  <si>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</si>
  <si>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</si>
  <si>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</si>
  <si>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</si>
  <si>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</si>
  <si>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</si>
  <si>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</si>
  <si>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</si>
  <si>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</si>
  <si>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</si>
  <si>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</si>
  <si>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</si>
  <si>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</si>
  <si>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</si>
  <si>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</si>
  <si>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</si>
  <si>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</si>
  <si>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</si>
  <si>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</si>
  <si>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</si>
  <si>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</si>
  <si>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</si>
  <si>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</si>
  <si>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</si>
  <si>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</si>
  <si>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</si>
  <si>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</si>
  <si>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</si>
  <si>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</si>
  <si>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</si>
  <si>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</si>
  <si>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</si>
  <si>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</si>
  <si>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</si>
  <si>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</si>
  <si>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</si>
  <si>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</si>
  <si>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</si>
  <si>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</si>
  <si>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</si>
  <si>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</si>
  <si>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</si>
  <si>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</si>
  <si>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</si>
  <si>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</si>
  <si>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</si>
  <si>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</si>
  <si>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</si>
  <si>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</si>
  <si>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</si>
  <si>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</si>
  <si>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</si>
  <si>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</si>
  <si>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</si>
  <si>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</si>
  <si>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</si>
  <si>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</si>
  <si>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</si>
  <si>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</si>
  <si>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</si>
  <si>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</si>
  <si>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</si>
  <si>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</si>
  <si>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</si>
  <si>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</si>
  <si>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</si>
  <si>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</si>
  <si>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</si>
  <si>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</si>
  <si>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</si>
  <si>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</si>
  <si>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</si>
  <si>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</si>
  <si>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</si>
  <si>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</si>
  <si>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</si>
  <si>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</si>
  <si>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</si>
  <si>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</si>
  <si>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</si>
  <si>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</si>
  <si>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</si>
  <si>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</si>
  <si>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</si>
  <si>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</si>
  <si>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</si>
  <si>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</si>
  <si>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</si>
  <si>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</si>
  <si>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</si>
  <si>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</si>
  <si>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</si>
  <si>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</si>
  <si>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</si>
  <si>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</si>
  <si>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</si>
  <si>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</si>
  <si>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</si>
  <si>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</si>
  <si>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</si>
  <si>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</si>
  <si>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</si>
  <si>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</si>
  <si>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</si>
  <si>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</si>
  <si>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</si>
  <si>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</si>
  <si>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</si>
  <si>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</si>
  <si>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</si>
  <si>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</si>
  <si>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</si>
  <si>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</si>
  <si>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</si>
  <si>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</si>
  <si>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</si>
  <si>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</si>
  <si>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</si>
  <si>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</si>
  <si>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</si>
  <si>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</si>
  <si>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</si>
  <si>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</si>
  <si>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</si>
  <si>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</si>
  <si>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</si>
  <si>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</si>
  <si>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</si>
  <si>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</si>
  <si>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</si>
  <si>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</si>
  <si>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</si>
  <si>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</si>
  <si>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</si>
  <si>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</si>
  <si>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</si>
  <si>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</si>
  <si>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</si>
  <si>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</si>
  <si>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</si>
  <si>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</si>
  <si>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</si>
  <si>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</si>
  <si>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</si>
  <si>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</si>
  <si>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</si>
  <si>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</si>
  <si>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</si>
  <si>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</si>
  <si>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</si>
  <si>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</si>
  <si>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</si>
  <si>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</si>
  <si>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</si>
  <si>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</si>
  <si>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</si>
  <si>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</si>
  <si>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</si>
  <si>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</si>
  <si>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</si>
  <si>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</si>
  <si>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</si>
  <si>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</si>
  <si>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</si>
  <si>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</si>
  <si>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</si>
  <si>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</si>
  <si>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</si>
  <si>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</si>
  <si>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</si>
  <si>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</si>
  <si>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</si>
  <si>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</si>
  <si>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</si>
  <si>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</si>
  <si>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</si>
  <si>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</si>
  <si>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</si>
  <si>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</si>
  <si>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</si>
  <si>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</si>
  <si>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</si>
  <si>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</si>
  <si>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</si>
  <si>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</si>
  <si>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</si>
  <si>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</si>
  <si>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</si>
  <si>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</si>
  <si>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</si>
  <si>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</si>
  <si>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</si>
  <si>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</si>
  <si>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</si>
  <si>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</si>
  <si>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</si>
  <si>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</si>
  <si>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</si>
  <si>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</si>
  <si>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</si>
  <si>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</si>
  <si>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</si>
  <si>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</si>
  <si>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</si>
  <si>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</si>
  <si>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</si>
  <si>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</si>
  <si>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</si>
  <si>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</si>
  <si>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</si>
  <si>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</si>
  <si>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</si>
  <si>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</si>
  <si>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</si>
  <si>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</si>
  <si>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</si>
  <si>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</si>
  <si>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</si>
  <si>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</si>
  <si>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</si>
  <si>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</si>
  <si>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</si>
  <si>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</si>
  <si>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</si>
  <si>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</si>
  <si>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</si>
  <si>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</si>
  <si>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</si>
  <si>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</si>
  <si>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</si>
  <si>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</si>
  <si>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</si>
  <si>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</si>
  <si>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</si>
  <si>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</si>
  <si>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</si>
  <si>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</si>
  <si>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</si>
  <si>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</si>
  <si>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</si>
  <si>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</si>
  <si>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</si>
  <si>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</si>
  <si>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</si>
  <si>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</si>
  <si>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</si>
  <si>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</si>
  <si>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</si>
  <si>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</si>
  <si>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</si>
  <si>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</si>
  <si>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</si>
  <si>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</si>
  <si>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</si>
  <si>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</si>
  <si>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</si>
  <si>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</si>
  <si>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</si>
  <si>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</si>
  <si>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</si>
  <si>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</si>
  <si>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</si>
  <si>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</si>
  <si>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</si>
  <si>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</si>
  <si>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</si>
  <si>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</si>
  <si>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</si>
  <si>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</si>
  <si>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</si>
  <si>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</si>
  <si>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</si>
  <si>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</si>
  <si>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</si>
  <si>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</si>
  <si>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</si>
  <si>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</si>
  <si>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</si>
  <si>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</si>
  <si>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</si>
  <si>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</si>
  <si>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</si>
  <si>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</si>
  <si>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</si>
  <si>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</si>
  <si>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</si>
  <si>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</si>
  <si>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</si>
  <si>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</si>
  <si>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</si>
  <si>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</si>
  <si>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</si>
  <si>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</si>
  <si>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</si>
  <si>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</si>
  <si>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</si>
  <si>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</si>
  <si>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</si>
  <si>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</si>
  <si>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</si>
  <si>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</si>
  <si>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</si>
  <si>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</si>
  <si>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</si>
  <si>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</si>
  <si>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</si>
  <si>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</si>
  <si>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</si>
  <si>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</si>
  <si>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</si>
  <si>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</si>
  <si>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</si>
  <si>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</si>
  <si>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</si>
  <si>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</si>
  <si>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</si>
  <si>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</si>
  <si>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</si>
  <si>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</si>
  <si>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</si>
  <si>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</si>
  <si>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</si>
  <si>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</si>
  <si>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</si>
  <si>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</si>
  <si>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</si>
  <si>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</si>
  <si>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</si>
  <si>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</si>
  <si>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</si>
  <si>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</si>
  <si>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</si>
  <si>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</si>
  <si>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</si>
  <si>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</si>
  <si>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</si>
  <si>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</si>
  <si>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</si>
  <si>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</si>
  <si>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</si>
  <si>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</si>
  <si>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</si>
  <si>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</si>
  <si>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</si>
  <si>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</si>
  <si>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</si>
  <si>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</si>
  <si>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</si>
  <si>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</si>
  <si>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</si>
  <si>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</si>
  <si>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</si>
  <si>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</si>
  <si>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</si>
  <si>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</si>
  <si>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</si>
  <si>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</si>
  <si>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</si>
  <si>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</si>
  <si>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</si>
  <si>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</si>
  <si>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</si>
  <si>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</si>
  <si>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</si>
  <si>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</si>
  <si>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</si>
  <si>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</si>
  <si>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</si>
  <si>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</si>
  <si>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</si>
  <si>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</si>
  <si>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</si>
  <si>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</si>
  <si>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</si>
  <si>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</si>
  <si>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</si>
  <si>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</si>
  <si>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</si>
  <si>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</si>
  <si>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</si>
  <si>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</si>
  <si>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</si>
  <si>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</si>
  <si>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</si>
  <si>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</si>
  <si>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</si>
  <si>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</si>
  <si>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</si>
  <si>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</si>
  <si>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</si>
  <si>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</si>
  <si>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</si>
  <si>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</si>
  <si>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</si>
  <si>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</si>
  <si>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</si>
  <si>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</si>
  <si>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</si>
  <si>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</si>
  <si>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</si>
  <si>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</si>
  <si>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</si>
  <si>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</si>
  <si>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</si>
  <si>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</si>
  <si>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</si>
  <si>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</si>
  <si>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</si>
  <si>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</si>
  <si>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</si>
  <si>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</si>
  <si>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</si>
  <si>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</si>
  <si>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</si>
  <si>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</si>
  <si>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</si>
  <si>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</si>
  <si>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</si>
  <si>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</si>
  <si>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</si>
  <si>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</si>
  <si>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</si>
  <si>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</si>
  <si>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</si>
  <si>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</si>
  <si>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</si>
  <si>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</si>
  <si>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</si>
  <si>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</si>
  <si>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</si>
  <si>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</si>
  <si>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</si>
  <si>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</si>
  <si>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</si>
  <si>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</si>
  <si>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</si>
  <si>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</si>
  <si>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</si>
  <si>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</si>
  <si>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</si>
  <si>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</si>
  <si>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</si>
  <si>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</si>
  <si>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</si>
  <si>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</si>
  <si>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</si>
  <si>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</si>
  <si>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</si>
  <si>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</si>
  <si>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</si>
  <si>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</si>
  <si>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</si>
  <si>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</si>
  <si>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</si>
  <si>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</si>
  <si>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</si>
  <si>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</si>
  <si>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</si>
  <si>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</si>
  <si>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</si>
  <si>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</si>
  <si>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</si>
  <si>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</si>
  <si>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</si>
  <si>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</si>
  <si>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</si>
  <si>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</si>
  <si>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</si>
  <si>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</si>
  <si>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</si>
  <si>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</si>
  <si>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</si>
  <si>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</si>
  <si>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</si>
  <si>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</si>
  <si>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</si>
  <si>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</si>
  <si>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</si>
  <si>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</si>
  <si>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</si>
  <si>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</si>
  <si>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</si>
  <si>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</si>
  <si>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</si>
  <si>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</si>
  <si>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</si>
  <si>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</si>
  <si>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</si>
  <si>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</si>
  <si>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</si>
  <si>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</si>
  <si>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</si>
  <si>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</si>
  <si>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</si>
  <si>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</si>
  <si>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</si>
  <si>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</si>
  <si>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</si>
  <si>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</si>
  <si>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</si>
  <si>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</si>
  <si>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</si>
  <si>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</si>
  <si>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</si>
  <si>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</si>
  <si>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</si>
  <si>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</si>
  <si>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</si>
  <si>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</si>
  <si>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PCM-20251209-00000683</t>
  </si>
  <si>
    <t>Restored by PG</t>
  </si>
  <si>
    <t>PCM-20251209-00000838</t>
  </si>
  <si>
    <t xml:space="preserve">no PCM </t>
  </si>
  <si>
    <t>PCM-20251209-00001503</t>
  </si>
  <si>
    <t>ETA 120 min</t>
  </si>
  <si>
    <t>PCM-20251209-00000872</t>
  </si>
  <si>
    <t xml:space="preserve">EM team on the way 40 mins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</si>
  <si>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</si>
  <si>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</si>
  <si>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</si>
  <si>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</si>
  <si>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</si>
  <si>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</si>
  <si>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</si>
  <si>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</si>
  <si>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</si>
  <si>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</si>
  <si>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</si>
  <si>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</si>
  <si>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</si>
  <si>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</si>
  <si>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</si>
  <si>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</si>
  <si>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TT-20251209-00197</t>
  </si>
  <si>
    <t>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</si>
</sst>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1"/>
      <color rgb="FF1E293B"/>
      <name val="Inter"/>
      <charset val="1"/>
    </font>
    <font>
      <sz val="11"/>
      <color theme="1"/>
      <name val="Calibri"/>
      <charset val="1"/>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34" fillId="0" borderId="0" xfId="0" applyFont="1"/>
    <xf numFmtId="22" fontId="34" fillId="0" borderId="0" xfId="0" applyNumberFormat="1" applyFont="1" applyAlignment="1">
      <alignment horizontal="center"/>
    </xf>
    <xf numFmtId="22" fontId="32" fillId="0" borderId="0" xfId="0" applyNumberFormat="1" applyFont="1" applyAlignment="1">
      <alignment horizontal="center"/>
    </xf>
    <xf numFmtId="0" fontId="35"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6" totalsRowShown="0" headerRowDxfId="96" dataDxfId="95" headerRowBorderDxfId="93" tableBorderDxfId="94" totalsRowBorderDxfId="92">
  <autoFilter ref="A1:L1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4" totalsRowShown="0" headerRowDxfId="79" dataDxfId="78" headerRowBorderDxfId="76" tableBorderDxfId="77" totalsRowBorderDxfId="75">
  <autoFilter ref="A1:L24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0" totalsRowShown="0" headerRowDxfId="62" dataDxfId="61" headerRowBorderDxfId="59" tableBorderDxfId="60">
  <autoFilter ref="A1:L8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9" dataDxfId="28" headerRowBorderDxfId="26" tableBorderDxfId="27">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0" totalsRowShown="0" headerRowDxfId="13" tableBorderDxfId="12">
  <autoFilter ref="A1:L3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6"/>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337.57342592592613</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46000.521851504629</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46000.521851504629</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46000.521851504629</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46000.521851504629</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46000.521851851852</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46000.521851851852</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46000.521851851852</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46000.521851851852</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46000.521851851852</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46000.521851851852</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46000.521851851852</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46000.521851851852</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46000.521851851852</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46000.521851851852</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46000.521851851852</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46000.521851851852</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46000.521851851852</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46000.521851851852</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46000.521851851852</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46000.521851851852</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46000.521851851852</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46000.521851851852</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46000.521851851852</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46000.521851851852</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46000.521851851852</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46000.521851851852</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46000.521851851852</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46000.521851851852</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46000.521851851852</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46000.521851851852</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46000.521851851852</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46000.521851851852</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46000.521851851852</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46000.521851851852</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46000.521851851852</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46000.521851851852</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46000.521851851852</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46000.521851851852</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46000.521851851852</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46000.521851851852</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46000.521851851852</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46000.521851851852</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46000.521851851852</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46000.521851851852</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46000.521851851852</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46000.521851851852</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46000.521851851852</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46000.521851851852</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46000.521851851852</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46000.521851851852</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46000.521851851852</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46000.521851851852</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46000.521851851852</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46000.521851851852</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46000.521851851852</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46000.521851851852</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46000.521851851852</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46000.521851851852</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46000.521851851852</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46000.521851851852</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46000.521851851852</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46000.521851851852</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46000.521851851852</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46000.521851851852</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46000.521851851852</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46000.521851851852</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46000.521851851852</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46000.521851851852</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46000.521851851852</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46000.521851851852</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46000.521851851852</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46000.521851851852</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46000.521851851852</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46000.521851851852</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46000.521851851852</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46000.521851851852</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46000.521851851852</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46000.521851851852</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46000.521851851852</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46000.521851851852</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46000.521851851852</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46000.521851851852</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46000.521851851852</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46000.521851851852</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46000.521851851852</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46000.521851851852</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46000.521851851852</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46000.521851851852</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46000.521851851852</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46000.521851851852</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46000.521851851852</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46000.521851851852</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46000.521851851852</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46000.521851851852</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46000.521851851852</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46000.521851851852</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46000.521851851852</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46000.521851851852</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46000.521851851852</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46000.521851851852</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46000.521851851852</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46000.521851851852</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46000.521851851852</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46000.521851851852</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46000.521851851852</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46000.521851851852</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46000.521851851852</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46000.521851851852</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46000.521851851852</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46000.521851851852</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46000.521851851852</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46000.521851851852</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46000.521851851852</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46000.521851851852</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46000.521851851852</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46000.521851851852</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46000.521851851852</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46000.521851851852</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46000.521851851852</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46000.521851851852</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46000.521851851852</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46000.521851851852</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46000.521851851852</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46000.521851851852</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46000.521851851852</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46000.521851851852</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46000.521851851852</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46000.521851851852</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46000.521851851852</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46000.521851851852</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46000.521851851852</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46000.521851851852</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46000.521851851852</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46000.521851851852</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46000.521851851852</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46000.521851851852</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46000.521851851852</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46000.521851851852</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46000.521851851852</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46000.521851851852</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46000.521851851852</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46000.521851851852</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46000.521851851852</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46000.521851851852</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46000.521851851852</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46000.521851851852</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46000.521851851852</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46000.521851851852</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46000.521851851852</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46000.521851851852</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46000.521851851852</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46000.521851851852</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46000.521851851852</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46000.521851851852</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46000.521851851852</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46000.521851851852</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46000.521851851852</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46000.521851851852</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46000.521851851852</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46000.521851851852</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46000.521851851852</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46000.521851851852</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46000.521851851852</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46000.521851851852</v>
      </c>
      <c r="H166" s="122"/>
      <c r="I166" s="124" t="str">
        <f>IFERROR(VLOOKUP(D166,DB!A:F,6,0),"")</f>
        <v/>
      </c>
      <c r="J166" s="124" t="str">
        <f>IFERROR(VLOOKUP(D166,DB!A:G,7,0),"")</f>
        <v/>
      </c>
      <c r="K166" s="120"/>
      <c r="L166" s="119" t="str">
        <f>IFERROR(VLOOKUP(D166,DB!A:I,9,0),"")</f>
        <v/>
      </c>
    </row>
  </sheetData>
  <customSheetViews>
    <customSheetView guid="{F6042A99-DD27-4453-835D-0834D95730CC}" filter="1" showAutoFilter="1">
      <pageMargins left="0" right="0" top="0" bottom="0" header="0" footer="0"/>
      <autoFilter ref="B1:M1" xr:uid="{F49FFEE6-A210-4B97-9C92-F73B92626EE5}"/>
    </customSheetView>
  </customSheetViews>
  <dataValidations count="2">
    <dataValidation allowBlank="1" showInputMessage="1" showErrorMessage="1" sqref="E1" xr:uid="{5DBA255D-CDD9-49FB-AD3C-AF70AB4EE696}"/>
    <dataValidation type="list" allowBlank="1" showInputMessage="1" showErrorMessage="1" sqref="E2:E1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4"/>
  <sheetViews>
    <sheetView tabSelected="1" workbookViewId="0">
      <selection activeCell="D12" sqref="D12"/>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175.5220138888908</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16.134432870370802</v>
      </c>
      <c r="H4" s="97">
        <v>45984.381168981483</v>
      </c>
      <c r="I4" s="18" t="str">
        <f>IFERROR(VLOOKUP(D4,DB!A:F,6,0),"")</f>
        <v>SCECO</v>
      </c>
      <c r="J4" s="18" t="str">
        <f>IFERROR(VLOOKUP(D4,DB!A:G,7,0),"")</f>
        <v>Vandalized</v>
      </c>
      <c r="K4" s="19" t="s">
        <v>39115</v>
      </c>
      <c r="L4" s="18" t="str">
        <f>IFERROR(VLOOKUP(D4,DB!A:I,9,0),"")</f>
        <v>Latis</v>
      </c>
    </row>
    <row r="5" spans="1:12" s="151" customFormat="1" ht="28.5" customHeight="1">
      <c r="A5" s="152" t="s">
        <v>39116</v>
      </c>
      <c r="B5" s="58" t="str">
        <f>IFERROR(VLOOKUP(D5,DB!A:K,11,0),"")</f>
        <v>R2</v>
      </c>
      <c r="C5" s="58">
        <v>1</v>
      </c>
      <c r="D5" s="58" t="s">
        <v>22828</v>
      </c>
      <c r="E5" s="81" t="s">
        <v>39117</v>
      </c>
      <c r="F5" s="71">
        <v>45997.355381944442</v>
      </c>
      <c r="G5" s="72">
        <f ca="1">IFERROR(NOW()-F5,"-")</f>
        <v>3.1664695601866697</v>
      </c>
      <c r="H5" s="71">
        <v>45997.339432870373</v>
      </c>
      <c r="I5" s="58" t="str">
        <f>IFERROR(VLOOKUP(D5,DB!A:F,6,0),"")</f>
        <v>SCECO</v>
      </c>
      <c r="J5" s="58" t="str">
        <f>IFERROR(VLOOKUP(D5,DB!A:G,7,0),"")</f>
        <v>Dead</v>
      </c>
      <c r="K5" s="82" t="s">
        <v>39118</v>
      </c>
      <c r="L5" s="58" t="str">
        <f>IFERROR(VLOOKUP(D5,DB!A:I,9,0),"")</f>
        <v>Latis</v>
      </c>
    </row>
    <row r="6" spans="1:12" ht="28.5" customHeight="1">
      <c r="A6" s="96" t="s">
        <v>39119</v>
      </c>
      <c r="B6" s="18" t="str">
        <f>IFERROR(VLOOKUP(D6,DB!A:K,11,0),"")</f>
        <v>R2</v>
      </c>
      <c r="C6" s="18">
        <v>1</v>
      </c>
      <c r="D6" s="18" t="s">
        <v>22354</v>
      </c>
      <c r="E6" s="81" t="s">
        <v>39106</v>
      </c>
      <c r="F6" s="97">
        <v>46000.293969907405</v>
      </c>
      <c r="G6" s="98">
        <f ca="1">IFERROR(NOW()-F6,"-")</f>
        <v>0.22788159722404089</v>
      </c>
      <c r="H6" s="97">
        <v>46000.288819444446</v>
      </c>
      <c r="I6" s="18" t="str">
        <f>IFERROR(VLOOKUP(D6,DB!A:F,6,0),"")</f>
        <v>SCECO</v>
      </c>
      <c r="J6" s="18" t="str">
        <f>IFERROR(VLOOKUP(D6,DB!A:G,7,0),"")</f>
        <v>Dead</v>
      </c>
      <c r="K6" s="19" t="s">
        <v>39120</v>
      </c>
      <c r="L6" s="18" t="str">
        <f>IFERROR(VLOOKUP(D6,DB!A:I,9,0),"")</f>
        <v>Latis</v>
      </c>
    </row>
    <row r="7" spans="1:12" ht="31.5" customHeight="1">
      <c r="A7" s="96" t="s">
        <v>39121</v>
      </c>
      <c r="B7" s="18" t="str">
        <f>IFERROR(VLOOKUP(D7,DB!A:K,11,0),"")</f>
        <v>R2</v>
      </c>
      <c r="C7" s="18">
        <v>2</v>
      </c>
      <c r="D7" s="18" t="s">
        <v>24611</v>
      </c>
      <c r="E7" s="81" t="s">
        <v>39106</v>
      </c>
      <c r="F7" s="97">
        <v>46000.368263888886</v>
      </c>
      <c r="G7" s="98">
        <f ca="1">IFERROR(NOW()-F7,"-")</f>
        <v>0.15358761574316304</v>
      </c>
      <c r="H7" s="97">
        <v>46000.362013888887</v>
      </c>
      <c r="I7" s="18" t="str">
        <f>IFERROR(VLOOKUP(D7,DB!A:F,6,0),"")</f>
        <v>SCECO</v>
      </c>
      <c r="J7" s="18" t="str">
        <f>IFERROR(VLOOKUP(D7,DB!A:G,7,0),"")</f>
        <v>Dead</v>
      </c>
      <c r="K7" s="19" t="s">
        <v>39120</v>
      </c>
      <c r="L7" s="18" t="str">
        <f>IFERROR(VLOOKUP(D7,DB!A:I,9,0),"")</f>
        <v>Latis</v>
      </c>
    </row>
    <row r="8" spans="1:12" ht="31.5" customHeight="1">
      <c r="A8" s="96" t="s">
        <v>39122</v>
      </c>
      <c r="B8" s="18" t="str">
        <f>IFERROR(VLOOKUP(D8,DB!A:K,11,0),"")</f>
        <v>R2</v>
      </c>
      <c r="C8" s="18">
        <v>1</v>
      </c>
      <c r="D8" s="18" t="s">
        <v>24651</v>
      </c>
      <c r="E8" s="81"/>
      <c r="F8" s="97"/>
      <c r="G8" s="98">
        <f ca="1">IFERROR(NOW()-F8,"-")</f>
        <v>46000.521851504629</v>
      </c>
      <c r="H8" s="97">
        <v>46000.361979166664</v>
      </c>
      <c r="I8" s="18" t="str">
        <f>IFERROR(VLOOKUP(D8,DB!A:F,6,0),"")</f>
        <v>SCECO</v>
      </c>
      <c r="J8" s="18" t="str">
        <f>IFERROR(VLOOKUP(D8,DB!A:G,7,0),"")</f>
        <v>Dead</v>
      </c>
      <c r="K8" s="19" t="s">
        <v>39120</v>
      </c>
      <c r="L8" s="18" t="str">
        <f>IFERROR(VLOOKUP(D8,DB!A:I,9,0),"")</f>
        <v>Latis</v>
      </c>
    </row>
    <row r="9" spans="1:12" ht="31.5" customHeight="1">
      <c r="A9" s="96" t="s">
        <v>39123</v>
      </c>
      <c r="B9" s="18" t="str">
        <f>IFERROR(VLOOKUP(D9,DB!A:K,11,0),"")</f>
        <v>R2</v>
      </c>
      <c r="C9" s="18">
        <v>1</v>
      </c>
      <c r="D9" s="18" t="s">
        <v>25122</v>
      </c>
      <c r="E9" s="81" t="s">
        <v>39106</v>
      </c>
      <c r="F9" s="97">
        <v>46000.472175925926</v>
      </c>
      <c r="G9" s="98">
        <f ca="1">IFERROR(NOW()-F9,"-")</f>
        <v>4.9675578702590428E-2</v>
      </c>
      <c r="H9" s="97">
        <v>46000.497199074074</v>
      </c>
      <c r="I9" s="18" t="str">
        <f>IFERROR(VLOOKUP(D9,DB!A:F,6,0),"")</f>
        <v>SCECO</v>
      </c>
      <c r="J9" s="18" t="str">
        <f>IFERROR(VLOOKUP(D9,DB!A:G,7,0),"")</f>
        <v>Dead</v>
      </c>
      <c r="K9" s="19" t="s">
        <v>39124</v>
      </c>
      <c r="L9" s="18" t="str">
        <f>IFERROR(VLOOKUP(D9,DB!A:I,9,0),"")</f>
        <v>Latis</v>
      </c>
    </row>
    <row r="10" spans="1:12" ht="31.5" customHeight="1">
      <c r="A10" s="96"/>
      <c r="B10" s="18" t="str">
        <f>IFERROR(VLOOKUP(D10,DB!A:K,11,0),"")</f>
        <v/>
      </c>
      <c r="C10" s="18"/>
      <c r="D10" s="18"/>
      <c r="E10" s="81"/>
      <c r="F10" s="97"/>
      <c r="G10" s="98">
        <f ca="1">IFERROR(NOW()-F10,"-")</f>
        <v>46000.521851504629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46000.521851504629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46000.521851504629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46000.521851504629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46000.521851504629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46000.521851504629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46000.521851504629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46000.521851504629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46000.521851504629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46000.521851504629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46000.521851504629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46000.521851504629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46000.521851504629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46000.521851504629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46000.521851504629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46000.521851504629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46000.521851504629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46000.521851504629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46000.521851504629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46000.521851504629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46000.521851504629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46000.521851504629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46000.521851504629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46000.521851504629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46000.521851504629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46000.521851504629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46000.521851504629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46000.521851504629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46000.521851504629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46000.521851504629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46000.521851504629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46000.521851504629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46000.521851504629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46000.521851504629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46000.521851504629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46000.521851504629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46000.521851504629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46000.521851504629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46000.521851504629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46000.521851504629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46000.521851504629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46000.521851504629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46000.521851504629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46000.521851504629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46000.521851504629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46000.521851504629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46000.521851504629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46000.521851504629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46000.521851504629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46000.521851504629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46000.521851504629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46000.521851504629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46000.521851504629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46000.521851504629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46000.521851504629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46000.521851504629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46000.521851504629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46000.521851504629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46000.521851504629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46000.521851504629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46000.521851504629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46000.521851504629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46000.521851504629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46000.521851504629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46000.521851504629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46000.521851504629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46000.521851504629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46000.521851504629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46000.521851504629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46000.521851504629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46000.521851504629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46000.521851504629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46000.521851504629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46000.521851504629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46000.521851504629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46000.521851504629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46000.521851504629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46000.521851504629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46000.521851504629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46000.521851504629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46000.521851504629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46000.521851504629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46000.521851504629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46000.521851504629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46000.521851504629</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46000.521851504629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46000.521851504629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46000.521851504629</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46000.521851504629</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46000.521851504629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46000.521851504629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46000.521851504629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46000.521851504629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46000.521851504629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46000.521851504629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46000.521851504629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46000.521851504629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46000.521851504629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46000.521851504629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46000.521851504629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46000.521851504629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46000.521851504629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46000.521851504629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46000.521851504629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46000.521851504629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46000.521851504629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46000.521851504629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46000.521851504629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46000.521851504629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46000.521851504629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46000.521851504629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46000.521851504629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46000.521851504629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46000.521851504629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46000.521851504629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46000.521851504629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46000.521851504629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46000.521851504629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46000.521851504629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46000.521851504629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46000.521851504629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46000.521851504629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46000.521851504629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46000.521851504629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46000.521851504629</v>
      </c>
      <c r="H134" s="97"/>
      <c r="I134" s="18" t="str">
        <f>IFERROR(VLOOKUP(D134,DB!A:F,6,0),"")</f>
        <v/>
      </c>
      <c r="J134" s="18" t="str">
        <f>IFERROR(VLOOKUP(D134,DB!A:G,7,0),"")</f>
        <v/>
      </c>
      <c r="K134" s="19"/>
      <c r="L134" s="18" t="str">
        <f>IFERROR(VLOOKUP(D134,DB!A:I,9,0),"")</f>
        <v/>
      </c>
    </row>
    <row r="135" spans="1:12" ht="31.5" customHeight="1">
      <c r="A135" s="146"/>
      <c r="B135" s="147" t="str">
        <f>IFERROR(VLOOKUP(D135,DB!A:K,11,0),"")</f>
        <v/>
      </c>
      <c r="C135" s="147"/>
      <c r="D135" s="147"/>
      <c r="E135" s="147"/>
      <c r="F135" s="148"/>
      <c r="G135" s="149">
        <f ca="1">IFERROR(NOW()-F135,"-")</f>
        <v>46000.521851504629</v>
      </c>
      <c r="H135" s="148"/>
      <c r="I135" s="147" t="str">
        <f>IFERROR(VLOOKUP(D135,DB!A:F,6,0),"")</f>
        <v/>
      </c>
      <c r="J135" s="147" t="str">
        <f>IFERROR(VLOOKUP(D135,DB!A:G,7,0),"")</f>
        <v/>
      </c>
      <c r="K135" s="150"/>
      <c r="L135" s="147" t="str">
        <f>IFERROR(VLOOKUP(D135,DB!A:I,9,0),"")</f>
        <v/>
      </c>
    </row>
    <row r="136" spans="1:12" ht="31.5" customHeight="1">
      <c r="A136" s="96"/>
      <c r="B136" s="18" t="str">
        <f>IFERROR(VLOOKUP(D136,DB!A:K,11,0),"")</f>
        <v/>
      </c>
      <c r="C136" s="18"/>
      <c r="D136" s="18"/>
      <c r="E136" s="18"/>
      <c r="F136" s="97"/>
      <c r="G136" s="98">
        <f ca="1">IFERROR(NOW()-F136,"-")</f>
        <v>46000.521851504629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46000.521851504629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46000.521851504629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46000.521851504629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46000.521851504629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46000.521851504629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46000.521851504629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46000.521851504629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46000.521851504629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46000.521851504629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46000.521851504629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46000.521851504629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46000.521851504629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46000.521851504629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46000.521851504629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46000.521851504629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46000.521851504629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46000.521851504629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46000.521851504629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46000.521851504629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46000.521851504629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46000.521851504629</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46000.521851504629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46000.521851504629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46000.521851504629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46000.521851504629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46000.521851504629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46000.521851504629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46000.521851504629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46000.521851504629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46000.521851504629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46000.521851504629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46000.521851504629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46000.521851504629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46000.521851504629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46000.521851504629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46000.521851504629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46000.521851504629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46000.521851504629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46000.521851504629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46000.521851504629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46000.521851504629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46000.521851504629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46000.521851504629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46000.521851504629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46000.521851504629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46000.521851504629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46000.521851504629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46000.521851504629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46000.521851504629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46000.521851504629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46000.521851504629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46000.521851504629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46000.521851504629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46000.521851504629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46000.521851504629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46000.521851504629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46000.521851504629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46000.521851504629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46000.521851504629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46000.521851504629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46000.521851504629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46000.521851504629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46000.521851504629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46000.521851504629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46000.521851504629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46000.521851504629</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46000.521851504629</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46000.521851504629</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46000.521851504629</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46000.521851504629</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46000.521851504629</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46000.521851504629</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46000.521851504629</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46000.521851504629</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46000.521851504629</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46000.521851504629</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46000.521851504629</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46000.521851504629</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46000.521851504629</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46000.521851504629</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46000.521851504629</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46000.521851504629</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46000.521851504629</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46000.521851504629</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46000.521851504629</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46000.521851504629</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46000.521851504629</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46000.521851504629</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46000.521851504629</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46000.521851504629</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46000.521851504629</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46000.521851504629</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46000.521851504629</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46000.521851504629</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46000.521851504629</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46000.521851504629</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46000.521851504629</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46000.521851504629</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46000.521851504629</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46000.521851504629</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46000.521851504629</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46000.521851504629</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46000.521851504629</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46000.521851504629</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46000.521851504629</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46000.521851504629</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46000.521851504629</v>
      </c>
      <c r="H243" s="97"/>
      <c r="I243" s="18" t="str">
        <f>IFERROR(VLOOKUP(D243,DB!A:F,6,0),"")</f>
        <v/>
      </c>
      <c r="J243" s="18" t="str">
        <f>IFERROR(VLOOKUP(D243,DB!A:G,7,0),"")</f>
        <v/>
      </c>
      <c r="K243" s="19"/>
      <c r="L243" s="18" t="str">
        <f>IFERROR(VLOOKUP(D243,DB!A:I,9,0),"")</f>
        <v/>
      </c>
    </row>
    <row r="244" spans="1:12" ht="31.5" customHeight="1">
      <c r="A244" s="146"/>
      <c r="B244" s="147" t="str">
        <f>IFERROR(VLOOKUP(D244,DB!A:K,11,0),"")</f>
        <v/>
      </c>
      <c r="C244" s="147"/>
      <c r="D244" s="147"/>
      <c r="E244" s="147"/>
      <c r="F244" s="148"/>
      <c r="G244" s="149">
        <f ca="1">IFERROR(NOW()-F244,"-")</f>
        <v>46000.521851504629</v>
      </c>
      <c r="H244" s="148"/>
      <c r="I244" s="147" t="str">
        <f>IFERROR(VLOOKUP(D244,DB!A:F,6,0),"")</f>
        <v/>
      </c>
      <c r="J244" s="147" t="str">
        <f>IFERROR(VLOOKUP(D244,DB!A:G,7,0),"")</f>
        <v/>
      </c>
      <c r="K244" s="150"/>
      <c r="L244" s="147" t="str">
        <f>IFERROR(VLOOKUP(D244,DB!A:I,9,0),"")</f>
        <v/>
      </c>
    </row>
  </sheetData>
  <dataValidations count="2">
    <dataValidation allowBlank="1" showInputMessage="1" showErrorMessage="1" sqref="E1" xr:uid="{4D935161-CDD3-4592-B877-3FB59C99E142}"/>
    <dataValidation type="list" allowBlank="1" showInputMessage="1" showErrorMessage="1" sqref="E3:E1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0"/>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55" t="s">
        <v>39125</v>
      </c>
      <c r="B2" s="58" t="str">
        <f>IFERROR(VLOOKUP(D2,DB!A:K,11,0),"")</f>
        <v>R3</v>
      </c>
      <c r="C2" s="18">
        <v>1</v>
      </c>
      <c r="D2" s="154" t="s">
        <v>18700</v>
      </c>
      <c r="E2" s="18" t="s">
        <v>39109</v>
      </c>
      <c r="F2" s="157">
        <v>46000.379340277781</v>
      </c>
      <c r="G2" s="21">
        <f t="shared" ref="G2:G23" ca="1" si="0">IFERROR(NOW()-F2,"-")</f>
        <v>0.14251157407124992</v>
      </c>
      <c r="H2" s="156">
        <v>46000.368796296294</v>
      </c>
      <c r="I2" s="19" t="str">
        <f>IFERROR(VLOOKUP(D2,DB!A:F,6,0),"")</f>
        <v>SCECO</v>
      </c>
      <c r="J2" s="18" t="str">
        <f>IFERROR(VLOOKUP(D2,DB!A:G,7,0),"")</f>
        <v>In progress</v>
      </c>
      <c r="K2" s="42" t="s">
        <v>39126</v>
      </c>
      <c r="L2" s="23" t="str">
        <f>IFERROR(VLOOKUP(D2,DB!A:I,9,0),"")</f>
        <v>Latis</v>
      </c>
    </row>
    <row r="3" spans="1:13" ht="15" customHeight="1">
      <c r="A3" s="19"/>
      <c r="B3" s="58" t="str">
        <f>IFERROR(VLOOKUP(D3,DB!A:K,11,0),"")</f>
        <v/>
      </c>
      <c r="C3" s="18"/>
      <c r="D3" s="18" t="str">
        <f>IFERROR(VLOOKUP(#REF!,DB!#REF!,7,0),"")</f>
        <v/>
      </c>
      <c r="E3" s="18"/>
      <c r="F3" s="20"/>
      <c r="G3" s="21">
        <f t="shared" ca="1" si="0"/>
        <v>46000.521851851852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46000.521851851852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46000.521851851852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46000.521851851852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46000.521851851852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46000.521851851852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46000.521851851852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46000.521851851852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46000.521851851852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46000.521851851852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46000.521851851852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46000.521851851852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46000.521851851852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46000.521851851852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46000.521851851852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46000.521851851852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46000.521851851852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46000.521851851852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46000.521851851852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46000.521851851852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46000.521851851852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46000.521851851852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46000.521851851852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46000.521851851852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46000.521851851852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46000.521851851852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46000.521851851852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46000.521851851852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46000.521851851852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46000.521851851852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46000.521851851852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46000.521851851852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46000.521851851852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46000.521851851852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46000.521851851852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46000.521851851852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46000.521851851852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46000.521851851852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46000.521851851852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46000.521851851852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46000.521851851852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46000.521851851852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46000.521851851852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46000.521851851852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46000.521851851852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46000.521851851852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46000.521851851852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46000.521851851852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46000.521851851852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46000.521851851852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46000.521851851852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46000.521851851852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46000.521851851852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46000.521851851852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46000.521851851852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46000.521851851852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46000.521851851852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46000.521851851852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46000.521851851852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46000.521851851852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46000.521851851852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46000.521851851852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46000.521851851852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46000.521851851852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46000.521851851852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46000.521851851852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46000.521851851852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46000.521851851852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46000.521851851852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46000.521851851852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46000.521851851852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46000.521851851852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46000.521851851852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46000.521851851852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46000.521851851852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46000.521851851852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46000.521851851852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46000.521851851852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46000.521851851852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46000.521851851852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46000.521851851852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46000.521851851852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46000.521851851852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46000.521851851852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46000.521851851852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46000.521851851852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46000.521851851852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46000.521851851852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46000.521851851852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46000.521851851852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46000.521851851852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46000.521851851852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46000.521851851852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46000.521851851852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46000.521851851852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46000.521851851852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46000.521851851852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46000.521851851852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46000.521851851852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46000.521851851852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46000.521851851852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46000.521851851852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46000.521851851852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46000.521851851852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46000.521851851852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46000.521851851852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46000.521851851852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46000.521851851852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46000.521851851852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46000.521851851852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46000.521851851852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46000.521851851852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46000.521851851852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46000.521851851852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46000.521851851852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46000.521851851852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46000.521851851852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46000.521851851852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46000.521851851852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46000.521851851852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46000.521851851852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46000.521851851852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46000.521851851852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46000.521851851852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46000.521851851852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46000.521851851852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46000.521851851852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46000.521851851852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46000.521851851852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46000.521851851852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46000.521851851852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46000.521851851852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46000.521851851852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46000.521851851852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46000.521851851852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46000.521851851852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46000.521851851852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46000.521851851852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46000.521851851852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46000.521851851852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46000.521851851852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46000.521851851852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46000.521851851852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46000.521851851852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46000.521851851852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46000.521851851852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46000.521851851852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46000.521851851852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46000.521851851852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46000.521851851852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46000.521851851852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46000.521851851852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46000.521851851852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46000.521851851852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46000.521851851852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46000.521851851852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46000.521851851852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46000.521851851852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46000.521851851852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46000.521851851852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46000.521851851852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46000.521851851852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46000.521851851852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46000.521851851852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46000.521851851852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46000.521851851852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46000.521851851852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46000.521851851852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46000.521851851852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46000.521851851852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46000.521851851852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46000.521851851852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46000.521851851852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46000.521851851852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46000.521851851852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46000.521851851852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46000.521851851852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46000.521851851852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46000.521851851852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46000.521851851852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46000.521851851852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46000.521851851852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46000.521851851852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46000.521851851852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46000.521851851852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46000.521851851852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46000.521851851852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46000.521851851852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46000.521851851852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46000.521851851852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46000.521851851852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46000.521851851852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46000.521851851852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46000.521851851852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46000.521851851852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46000.521851851852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46000.521851851852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46000.521851851852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46000.521851851852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46000.521851851852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46000.521851851852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46000.521851851852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46000.521851851852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46000.521851851852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46000.521851851852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46000.521851851852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46000.521851851852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46000.521851851852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46000.521851851852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46000.521851851852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46000.521851851852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46000.521851851852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46000.521851851852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46000.521851851852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46000.521851851852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46000.521851851852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46000.521851851852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46000.521851851852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46000.521851851852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46000.521851851852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46000.521851851852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46000.521851851852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46000.521851851852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46000.521851851852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46000.521851851852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46000.521851851852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46000.521851851852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46000.521851851852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46000.521851851852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46000.521851851852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46000.521851851852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46000.521851851852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46000.521851851852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46000.521851851852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46000.521851851852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46000.521851851852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46000.521851851852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46000.521851851852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46000.521851851852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46000.521851851852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46000.521851851852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46000.521851851852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46000.521851851852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46000.521851851852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46000.521851851852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46000.521851851852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46000.521851851852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46000.521851851852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46000.521851851852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46000.521851851852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46000.521851851852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46000.521851851852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46000.521851851852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46000.521851851852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46000.521851851852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46000.521851851852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46000.521851851852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46000.521851851852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46000.521851851852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46000.521851851852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46000.521851851852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46000.521851851852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46000.521851851852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46000.521851851852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46000.521851851852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46000.521851851852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46000.521851851852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46000.521851851852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46000.521851851852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46000.521851851852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46000.521851851852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46000.521851851852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46000.521851851852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46000.521851851852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46000.521851851852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46000.521851851852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46000.521851851852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46000.521851851852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46000.521851851852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46000.521851851852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46000.521851851852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46000.521851851852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46000.521851851852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46000.521851851852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46000.521851851852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46000.521851851852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46000.521851851852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46000.521851851852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46000.521851851852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46000.521851851852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46000.521851851852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46000.521851851852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46000.521851851852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46000.521851851852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46000.521851851852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46000.521851851852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46000.521851851852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46000.521851851852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46000.521851851852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46000.521851851852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46000.521851851852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46000.521851851852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46000.521851851852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46000.521851851852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46000.521851851852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46000.521851851852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46000.521851851852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46000.521851851852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46000.521851851852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46000.521851851852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46000.521851851852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46000.521851851852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46000.521851851852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46000.521851851852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46000.521851851852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46000.521851851852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46000.521851851852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46000.521851851852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46000.521851851852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46000.521851851852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46000.521851851852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46000.521851851852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46000.521851851852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46000.521851851852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46000.521851851852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46000.521851851852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46000.521851851852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46000.521851851852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46000.521851851852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46000.521851851852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46000.521851851852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46000.521851851852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46000.521851851852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46000.521851851852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46000.521851851852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46000.521851851852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46000.521851851852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46000.521851851852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46000.521851851852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46000.521851851852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46000.521851851852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46000.521851851852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46000.521851851852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46000.521851851852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46000.521851851852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46000.521851851852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46000.521851851852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46000.521851851852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46000.521851851852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46000.521851851852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46000.521851851852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46000.521851851852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46000.521851851852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46000.521851851852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46000.521851851852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46000.521851851852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46000.521851851852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46000.521851851852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46000.521851851852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46000.521851851852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46000.521851851852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46000.521851851852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46000.521851851852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46000.521851851852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46000.521851851852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46000.521851851852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46000.521851851852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46000.521851851852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46000.521851851852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46000.521851851852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46000.521851851852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46000.521851851852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46000.521851851852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46000.521851851852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46000.521851851852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46000.521851851852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46000.521851851852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46000.521851851852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46000.521851851852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46000.521851851852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46000.521851851852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46000.521851851852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46000.521851851852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46000.521851851852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46000.521851851852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46000.521851851852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46000.521851851852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46000.521851851852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46000.521851851852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46000.521851851852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46000.521851851852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46000.521851851852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46000.521851851852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46000.521851851852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46000.521851851852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46000.521851851852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46000.521851851852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46000.521851851852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46000.521851851852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46000.521851851852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46000.521851851852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46000.521851851852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46000.521851851852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46000.521851851852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46000.521851851852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46000.521851851852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46000.521851851852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46000.521851851852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46000.521851851852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46000.521851851852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46000.521851851852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46000.521851851852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46000.521851851852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46000.521851851852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46000.521851851852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46000.521851851852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46000.521851851852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46000.521851851852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46000.521851851852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46000.521851851852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46000.521851851852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46000.521851851852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46000.521851851852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46000.521851851852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46000.521851851852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46000.521851851852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46000.521851851852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46000.521851851852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46000.521851851852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46000.521851851852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46000.521851851852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46000.521851851852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46000.521851851852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46000.521851851852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46000.521851851852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46000.521851851852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46000.521851851852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46000.521851851852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46000.521851851852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46000.521851851852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46000.521851851852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46000.521851851852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46000.521851851852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46000.521851851852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46000.521851851852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46000.521851851852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46000.521851851852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46000.521851851852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46000.521851851852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46000.521851851852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46000.521851851852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46000.521851851852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46000.521851851852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46000.521851851852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46000.521851851852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46000.521851851852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46000.521851851852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46000.521851851852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46000.521851851852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46000.521851851852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46000.521851851852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46000.521851851852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46000.521851851852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46000.521851851852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46000.521851851852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46000.521851851852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46000.521851851852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46000.521851851852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46000.521851851852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46000.521851851852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46000.521851851852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46000.521851851852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46000.521851851852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46000.521851851852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46000.521851851852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46000.521851851852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46000.521851851852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46000.521851851852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46000.521851851852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46000.521851851852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46000.521851851852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46000.521851851852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46000.521851851852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46000.521851851852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46000.521851851852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46000.521851851852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46000.521851851852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46000.521851851852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46000.521851851852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46000.521851851852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46000.521851851852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46000.521851851852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46000.521851851852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46000.521851851852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46000.521851851852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46000.521851851852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46000.521851851852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46000.521851851852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46000.521851851852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46000.521851851852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46000.521851851852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46000.521851851852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46000.521851851852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46000.521851851852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46000.521851851852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46000.521851851852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46000.521851851852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46000.521851851852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46000.521851851852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46000.521851851852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46000.521851851852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46000.521851851852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46000.521851851852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46000.521851851852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46000.521851851852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46000.521851851852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46000.521851851852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46000.521851851852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46000.521851851852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46000.521851851852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46000.521851851852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46000.521851851852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46000.521851851852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46000.521851851852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46000.521851851852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46000.521851851852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46000.521851851852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46000.521851851852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46000.521851851852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46000.521851851852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46000.521851851852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46000.521851851852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46000.521851851852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46000.521851851852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46000.521851851852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46000.521851851852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46000.521851851852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46000.521851851852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46000.521851851852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46000.521851851852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46000.521851851852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46000.521851851852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46000.521851851852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46000.521851851852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46000.521851851852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46000.521851851852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46000.521851851852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46000.521851851852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46000.521851851852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46000.521851851852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46000.521851851852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46000.521851851852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46000.521851851852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46000.521851851852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46000.521851851852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46000.521851851852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46000.521851851852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46000.521851851852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46000.521851851852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46000.521851851852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46000.521851851852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46000.521851851852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46000.521851851852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46000.521851851852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46000.521851851852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46000.521851851852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46000.521851851852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46000.521851851852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46000.521851851852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46000.521851851852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46000.521851851852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46000.521851851852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46000.521851851852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46000.521851851852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46000.521851851852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46000.521851851852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46000.521851851852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46000.521851851852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46000.521851851852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46000.521851851852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46000.521851851852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46000.521851851852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46000.521851851852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46000.521851851852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46000.521851851852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46000.521851851852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46000.521851851852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46000.521851851852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46000.521851851852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46000.521851851852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46000.521851851852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46000.521851851852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46000.521851851852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46000.521851851852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46000.521851851852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46000.521851851852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46000.521851851852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46000.521851851852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46000.521851851852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46000.521851851852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46000.521851851852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46000.521851851852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46000.521851851852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46000.521851851852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46000.521851851852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46000.521851851852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46000.521851851852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46000.521851851852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46000.521851851852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46000.521851851852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46000.521851851852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46000.521851851852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46000.521851851852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46000.521851851852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46000.521851851852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46000.521851851852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46000.521851851852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46000.521851851852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46000.521851851852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46000.521851851852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46000.521851851852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46000.521851851852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46000.521851851852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46000.521851851852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46000.521851851852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46000.521851851852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46000.521851851852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46000.521851851852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46000.521851851852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46000.521851851852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46000.521851851852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46000.521851851852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46000.521851851852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46000.521851851852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46000.521851851852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46000.521851851852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46000.521851851852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46000.521851851852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46000.521851851852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46000.521851851852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46000.521851851852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46000.521851851852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46000.521851851852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46000.521851851852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46000.521851851852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46000.521851851852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46000.521851851852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46000.521851851852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46000.521851851852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46000.521851851852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46000.521851851852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46000.521851851852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46000.521851851852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46000.521851851852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46000.521851851852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46000.521851851852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46000.521851851852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46000.521851851852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46000.521851851852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46000.521851851852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46000.521851851852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46000.521851851852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46000.521851851852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46000.521851851852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46000.521851851852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46000.521851851852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46000.521851851852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46000.521851851852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46000.521851851852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46000.521851851852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46000.521851851852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46000.521851851852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46000.521851851852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46000.521851851852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46000.521851851852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46000.521851851852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46000.521851851852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46000.521851851852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46000.521851851852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46000.521851851852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46000.521851851852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46000.521851851852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46000.521851851852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46000.521851851852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46000.521851851852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46000.521851851852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46000.521851851852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46000.521851851852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46000.521851851852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46000.521851851852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46000.521851851852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46000.521851851852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46000.521851851852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46000.521851851852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46000.521851851852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46000.521851851852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46000.521851851852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46000.521851851852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46000.521851851852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46000.521851851852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46000.521851851852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46000.521851851852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46000.521851851852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46000.521851851852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46000.521851851852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46000.521851851852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46000.521851851852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46000.521851851852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46000.521851851852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46000.521851851852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46000.521851851852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46000.521851851852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46000.521851851852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46000.521851851852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46000.521851851852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46000.521851851852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46000.521851851852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46000.521851851852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46000.521851851852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46000.521851851852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46000.521851851852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46000.521851851852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46000.521851851852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46000.521851851852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46000.521851851852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46000.521851851852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46000.521851851852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46000.521851851852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46000.521851851852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46000.521851851852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46000.521851851852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46000.521851851852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46000.521851851852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46000.521851851852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46000.521851851852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46000.521851851852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46000.521851851852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46000.521851851852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46000.521851851852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46000.521851851852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46000.521851851852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46000.521851851852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46000.521851851852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46000.521851851852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46000.521851851852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46000.521851851852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46000.521851851852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46000.521851851852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46000.521851851852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46000.521851851852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46000.521851851852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46000.521851851852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46000.521851851852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46000.521851851852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46000.521851851852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46000.521851851852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46000.521851851852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46000.521851851852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46000.521851851852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46000.521851851852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46000.521851851852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46000.521851851852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46000.521851851852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46000.521851851852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46000.521851851852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46000.521851851852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46000.521851851852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46000.521851851852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46000.521851851852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46000.521851851852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46000.521851851852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46000.521851851852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46000.521851851852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46000.521851851852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46000.521851851852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46000.521851851852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46000.521851851852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46000.521851851852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46000.521851851852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46000.521851851852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46000.521851851852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46000.521851851852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46000.521851851852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46000.521851851852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46000.521851851852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46000.521851851852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46000.521851851852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46000.521851851852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46000.521851851852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46000.521851851852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46000.521851851852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46000.521851851852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46000.521851851852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46000.521851851852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46000.521851851852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46000.521851851852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46000.521851851852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46000.521851851852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46000.521851851852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46000.521851851852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46000.521851851852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46000.521851851852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46000.521851851852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46000.521851851852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46000.521851851852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46000.521851851852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46000.521851851852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46000.521851851852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46000.521851851852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46000.521851851852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46000.521851851852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46000.521851851852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46000.521851851852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46000.521851851852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46000.521851851852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46000.521851851852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46000.521851851852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46000.521851851852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46000.521851851852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46000.521851851852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46000.521851851852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46000.521851851852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46000.521851851852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46000.521851851852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46000.521851851852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46000.521851851852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46000.521851851852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46000.521851851852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46000.521851851852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46000.521851851852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46000.521851851852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46000.521851851852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46000.521851851852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46000.521851851852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46000.521851851852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46000.521851851852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46000.521851851852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46000.521851851852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46000.521851851852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46000.521851851852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46000.521851851852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46000.521851851852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46000.521851851852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46000.521851851852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46000.521851851852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46000.521851851852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46000.521851851852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46000.521851851852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46000.521851851852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46000.521851851852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46000.521851851852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46000.521851851852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46000.521851851852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870" ca="1" si="14">IFERROR(NOW()-F856,"-")</f>
        <v>46000.521851851852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46000.521851851852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46000.521851851852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46000.521851851852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46000.521851851852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46000.521851851852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46000.521851851852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46000.521851851852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46000.521851851852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46000.521851851852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46000.521851851852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46000.521851851852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46000.521851851852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46000.521851851852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46000.521851851852</v>
      </c>
      <c r="H870" s="22"/>
      <c r="I870" s="19" t="str">
        <f>IFERROR(VLOOKUP(D870,DB!A:F,6,0),"")</f>
        <v/>
      </c>
      <c r="J870" s="18" t="str">
        <f>IFERROR(VLOOKUP(D870,DB!A:G,7,0),"")</f>
        <v/>
      </c>
      <c r="K870" s="42"/>
      <c r="L870" s="23" t="str">
        <f>IFERROR(VLOOKUP(D870,DB!A:I,9,0),"")</f>
        <v/>
      </c>
    </row>
  </sheetData>
  <dataValidations count="2">
    <dataValidation allowBlank="1" showInputMessage="1" showErrorMessage="1" sqref="E1" xr:uid="{5914219A-CB83-432D-936A-CC0CB6F3982A}"/>
    <dataValidation type="list" allowBlank="1" showInputMessage="1" showErrorMessage="1" sqref="E2:E8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39127</v>
      </c>
      <c r="B2" s="87" t="str">
        <f>IFERROR(VLOOKUP(D2,DB!A:K,11,0),"")</f>
        <v>R4</v>
      </c>
      <c r="C2" s="89">
        <v>1</v>
      </c>
      <c r="D2" s="87" t="s">
        <v>35166</v>
      </c>
      <c r="E2" s="90" t="s">
        <v>39106</v>
      </c>
      <c r="F2" s="91">
        <v>45703.480717592596</v>
      </c>
      <c r="G2" s="92">
        <f ca="1">IFERROR(NOW()-F2,"")</f>
        <v>297.04113425925607</v>
      </c>
      <c r="H2" s="91">
        <v>45703.474768518521</v>
      </c>
      <c r="I2" s="91" t="str">
        <f>IFERROR(VLOOKUP(D2,DB!A:F,6,0),"")</f>
        <v>SCECO</v>
      </c>
      <c r="J2" s="91" t="str">
        <f>IFERROR(VLOOKUP(D2,DB!A:G,7,0),"")</f>
        <v>Dead</v>
      </c>
      <c r="K2" s="93" t="s">
        <v>39128</v>
      </c>
      <c r="L2" s="87" t="str">
        <f>IFERROR(VLOOKUP(D2,DB!A:I,9,0),"")</f>
        <v>Latis</v>
      </c>
    </row>
    <row r="3" spans="1:16" ht="19.5" customHeight="1">
      <c r="A3" s="107" t="s">
        <v>39129</v>
      </c>
      <c r="B3" s="107" t="str">
        <f>IFERROR(VLOOKUP(D3,DB!A:K,11,0),"")</f>
        <v>R4</v>
      </c>
      <c r="C3" s="89">
        <v>2</v>
      </c>
      <c r="D3" s="87" t="s">
        <v>32943</v>
      </c>
      <c r="E3" s="90" t="s">
        <v>39106</v>
      </c>
      <c r="F3" s="91">
        <v>45998.79414351852</v>
      </c>
      <c r="G3" s="92">
        <f t="shared" ref="G3:G4" ca="1" si="0">IFERROR(NOW()-F3,"")</f>
        <v>1.7277083333319752</v>
      </c>
      <c r="H3" s="91">
        <v>45998.664027777777</v>
      </c>
      <c r="I3" s="107" t="str">
        <f>IFERROR(VLOOKUP(D3,DB!A:F,6,0),"")</f>
        <v>SCECO</v>
      </c>
      <c r="J3" s="107" t="str">
        <f>IFERROR(VLOOKUP(D3,DB!A:G,7,0),"")</f>
        <v>Vandalized</v>
      </c>
      <c r="K3" s="93" t="s">
        <v>39130</v>
      </c>
      <c r="L3" s="87" t="str">
        <f>IFERROR(VLOOKUP(D3,DB!A:I,9,0),"")</f>
        <v>Latis</v>
      </c>
    </row>
    <row r="4" spans="1:16" ht="30.75">
      <c r="A4" s="107" t="s">
        <v>39131</v>
      </c>
      <c r="B4" s="107" t="str">
        <f>IFERROR(VLOOKUP(D4,DB!A:K,11,0),"")</f>
        <v>R4</v>
      </c>
      <c r="C4" s="89">
        <v>3</v>
      </c>
      <c r="D4" s="87" t="s">
        <v>36247</v>
      </c>
      <c r="E4" s="90" t="s">
        <v>39106</v>
      </c>
      <c r="F4" s="91"/>
      <c r="G4" s="92">
        <f t="shared" ca="1" si="0"/>
        <v>46000.521851851852</v>
      </c>
      <c r="H4" s="91">
        <v>45999.038888888892</v>
      </c>
      <c r="I4" s="107" t="str">
        <f>IFERROR(VLOOKUP(D4,DB!A:F,6,0),"")</f>
        <v>SCECO</v>
      </c>
      <c r="J4" s="107" t="str">
        <f>IFERROR(VLOOKUP(D4,DB!A:G,7,0),"")</f>
        <v>Dead</v>
      </c>
      <c r="K4" s="93" t="s">
        <v>39132</v>
      </c>
      <c r="L4" s="87" t="str">
        <f>IFERROR(VLOOKUP(D4,DB!A:I,9,0),"")</f>
        <v>Latis</v>
      </c>
    </row>
    <row r="5" spans="1:16" ht="15" customHeight="1">
      <c r="A5" s="107"/>
      <c r="B5" s="107" t="str">
        <f>IFERROR(VLOOKUP(D5,DB!A:K,11,0),"")</f>
        <v/>
      </c>
      <c r="C5" s="89"/>
      <c r="D5" s="87"/>
      <c r="E5" s="90"/>
      <c r="F5" s="91"/>
      <c r="G5" s="92">
        <f t="shared" ref="G5:G64" ca="1" si="1">IFERROR(NOW()-F5,"")</f>
        <v>46000.521851851852</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46000.521851851852</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46000.521851851852</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46000.521851851852</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46000.521851851852</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46000.521851851852</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46000.521851851852</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46000.521851851852</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46000.521851851852</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46000.521851851852</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46000.521851851852</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46000.521851851852</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46000.521851851852</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46000.521851851852</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46000.521851851852</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46000.521851851852</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46000.521851851852</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46000.521851851852</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46000.521851851852</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46000.521851851852</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46000.521851851852</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46000.521851851852</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46000.521851851852</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46000.521851851852</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46000.521851851852</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46000.521851851852</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46000.521851851852</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46000.521851851852</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46000.521851851852</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46000.521851851852</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46000.521851851852</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46000.521851851852</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46000.521851851852</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46000.521851851852</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46000.521851851852</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46000.521851851852</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46000.521851851852</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46000.521851851852</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46000.521851851852</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46000.521851851852</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46000.521851851852</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46000.521851851852</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46000.521851851852</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46000.521851851852</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46000.521851851852</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46000.521851851852</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46000.521851851852</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46000.521851851852</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46000.521851851852</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46000.521851851852</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46000.521851851852</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46000.521851851852</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46000.521851851852</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46000.521851851852</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46000.521851851852</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46000.521851851852</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46000.521851851852</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46000.521851851852</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46000.521851851852</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46000.521851851852</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46000.521851851852</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46000.521851851852</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46000.521851851852</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46000.521851851852</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46000.521851851852</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46000.521851851852</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46000.521851851852</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46000.521851851852</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46000.521851851852</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46000.521851851852</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46000.521851851852</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46000.521851851852</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46000.521851851852</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46000.521851851852</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46000.521851851852</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46000.521851851852</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46000.521851851852</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46000.521851851852</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46000.521851851852</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46000.521851851852</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46000.521851851852</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46000.521851851852</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46000.521851851852</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46000.521851851852</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46000.521851851852</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46000.521851851852</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46000.521851851852</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46000.521851851852</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46000.521851851852</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46000.521851851852</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46000.521851851852</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46000.521851851852</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46000.521851851852</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46000.521851851852</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46000.521851851852</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46000.521851851852</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46000.521851851852</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46000.521851851852</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46000.521851851852</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46000.521851851852</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46000.521851851852</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46000.521851851852</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46000.521851851852</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46000.521851851852</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46000.521851851852</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46000.521851851852</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3"/>
  <sheetViews>
    <sheetView workbookViewId="0">
      <selection activeCell="D11" sqref="D11"/>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39133</v>
      </c>
      <c r="B2" s="37" t="str">
        <f>IFERROR(VLOOKUP(D2,DB!A:K,11,0),"")</f>
        <v>R5</v>
      </c>
      <c r="C2" s="37">
        <v>3</v>
      </c>
      <c r="D2" s="100" t="s">
        <v>36085</v>
      </c>
      <c r="E2" s="37" t="s">
        <v>39106</v>
      </c>
      <c r="F2" s="38">
        <v>45891.832060185188</v>
      </c>
      <c r="G2" s="102">
        <f ca="1">IFERROR(NOW()-F2,"")</f>
        <v>108.68979166666395</v>
      </c>
      <c r="H2" s="38">
        <v>45891.790393518517</v>
      </c>
      <c r="I2" s="37" t="str">
        <f>IFERROR(VLOOKUP(D2,DB!A:F,6,0),"")</f>
        <v>Generator-SG</v>
      </c>
      <c r="J2" s="37" t="str">
        <f>IFERROR(VLOOKUP(D2,DB!A:G,7,0),"")</f>
        <v>Vandalized</v>
      </c>
      <c r="K2" s="37" t="s">
        <v>39134</v>
      </c>
      <c r="L2" s="37" t="str">
        <f>IFERROR(VLOOKUP(D2,DB!A:I,9,0),"")</f>
        <v>Latis</v>
      </c>
      <c r="M2" s="99"/>
    </row>
    <row r="3" spans="1:13" s="39" customFormat="1" ht="30.75">
      <c r="A3" s="37" t="s">
        <v>39135</v>
      </c>
      <c r="B3" s="37" t="str">
        <f>IFERROR(VLOOKUP(D3,DB!A:K,11,0),"")</f>
        <v>R5</v>
      </c>
      <c r="C3" s="37">
        <v>1</v>
      </c>
      <c r="D3" s="37" t="s">
        <v>33407</v>
      </c>
      <c r="E3" s="37" t="s">
        <v>39109</v>
      </c>
      <c r="F3" s="38">
        <v>45926.188877314817</v>
      </c>
      <c r="G3" s="102">
        <f t="shared" ref="G3" ca="1" si="0">IFERROR(NOW()-F3,"")</f>
        <v>74.332974537035625</v>
      </c>
      <c r="H3" s="38">
        <v>45926.158159722225</v>
      </c>
      <c r="I3" s="37" t="str">
        <f>IFERROR(VLOOKUP(D3,DB!A:F,6,0),"")</f>
        <v>SCECO</v>
      </c>
      <c r="J3" s="37" t="str">
        <f>IFERROR(VLOOKUP(D3,DB!A:G,7,0),"")</f>
        <v>Good</v>
      </c>
      <c r="K3" s="37" t="s">
        <v>39136</v>
      </c>
      <c r="L3" s="37" t="str">
        <f>IFERROR(VLOOKUP(D3,DB!A:I,9,0),"")</f>
        <v>Latis</v>
      </c>
      <c r="M3" s="99"/>
    </row>
    <row r="4" spans="1:13" s="39" customFormat="1" ht="45.75" customHeight="1">
      <c r="A4" s="103" t="s">
        <v>39137</v>
      </c>
      <c r="B4" s="103" t="str">
        <f>IFERROR(VLOOKUP(D4,DB!A:K,11,0),"")</f>
        <v>R5</v>
      </c>
      <c r="C4" s="103">
        <v>1</v>
      </c>
      <c r="D4" s="103" t="s">
        <v>34832</v>
      </c>
      <c r="E4" s="103" t="s">
        <v>39109</v>
      </c>
      <c r="F4" s="104">
        <v>45948.661111111112</v>
      </c>
      <c r="G4" s="105">
        <f t="shared" ref="G4" ca="1" si="1">IFERROR(NOW()-F4,"")</f>
        <v>51.860740740739857</v>
      </c>
      <c r="H4" s="104">
        <v>45948.661111111112</v>
      </c>
      <c r="I4" s="103" t="str">
        <f>IFERROR(VLOOKUP(D4,DB!A:F,6,0),"")</f>
        <v>SCECO</v>
      </c>
      <c r="J4" s="103" t="str">
        <f>IFERROR(VLOOKUP(D4,DB!A:G,7,0),"")</f>
        <v>Dead</v>
      </c>
      <c r="K4" s="103" t="s">
        <v>39138</v>
      </c>
      <c r="L4" s="103" t="str">
        <f>IFERROR(VLOOKUP(D4,DB!A:I,9,0),"")</f>
        <v>Latis</v>
      </c>
    </row>
    <row r="5" spans="1:13" s="39" customFormat="1" ht="30.75">
      <c r="A5" s="103" t="s">
        <v>39139</v>
      </c>
      <c r="B5" s="103" t="str">
        <f>IFERROR(VLOOKUP(D5,DB!A:K,11,0),"")</f>
        <v>R5</v>
      </c>
      <c r="C5" s="103">
        <v>1</v>
      </c>
      <c r="D5" s="103" t="s">
        <v>36592</v>
      </c>
      <c r="E5" s="103" t="s">
        <v>39106</v>
      </c>
      <c r="F5" s="104">
        <v>45981.373298611114</v>
      </c>
      <c r="G5" s="105">
        <f ca="1">IFERROR(NOW()-F5,"")</f>
        <v>19.148553240738693</v>
      </c>
      <c r="H5" s="132">
        <v>45981.360798611109</v>
      </c>
      <c r="I5" s="103" t="str">
        <f>IFERROR(VLOOKUP(D5,DB!A:F,6,0),"")</f>
        <v>SCECO</v>
      </c>
      <c r="J5" s="103" t="str">
        <f>IFERROR(VLOOKUP(D5,DB!A:G,7,0),"")</f>
        <v>Dead</v>
      </c>
      <c r="K5" s="103" t="s">
        <v>39140</v>
      </c>
      <c r="L5" s="103" t="str">
        <f>IFERROR(VLOOKUP(D5,DB!A:I,9,0),"")</f>
        <v>Latis</v>
      </c>
    </row>
    <row r="6" spans="1:13">
      <c r="A6" s="37" t="s">
        <v>39141</v>
      </c>
      <c r="B6" s="37" t="str">
        <f>IFERROR(VLOOKUP(D6,DB!A:K,11,0),"")</f>
        <v>R5</v>
      </c>
      <c r="C6" s="37">
        <v>1</v>
      </c>
      <c r="D6" s="37" t="s">
        <v>37850</v>
      </c>
      <c r="E6" s="37" t="s">
        <v>39106</v>
      </c>
      <c r="F6" s="38">
        <v>45997.107488425929</v>
      </c>
      <c r="G6" s="131">
        <f t="shared" ref="G6" ca="1" si="2">IFERROR(NOW()-F6,"")</f>
        <v>3.4143630787002621</v>
      </c>
      <c r="H6" s="38">
        <v>45997.093599537038</v>
      </c>
      <c r="I6" s="37" t="str">
        <f>IFERROR(VLOOKUP(D6,DB!A:F,6,0),"")</f>
        <v>SCECO</v>
      </c>
      <c r="J6" s="37" t="str">
        <f>IFERROR(VLOOKUP(D6,DB!A:G,7,0),"")</f>
        <v>In progress</v>
      </c>
      <c r="K6" s="37" t="s">
        <v>39142</v>
      </c>
      <c r="L6" s="37" t="str">
        <f>IFERROR(VLOOKUP(D6,DB!A:I,9,0),"")</f>
        <v>Latis</v>
      </c>
    </row>
    <row r="7" spans="1:13">
      <c r="A7" s="37"/>
      <c r="B7" s="37" t="str">
        <f>IFERROR(VLOOKUP(D7,DB!A:K,11,0),"")</f>
        <v/>
      </c>
      <c r="C7" s="37"/>
      <c r="D7" s="153"/>
      <c r="E7" s="37"/>
      <c r="F7" s="38"/>
      <c r="G7" s="131">
        <f ca="1">IFERROR(NOW()-F7,"")</f>
        <v>46000.521851504629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ca="1">IFERROR(NOW()-F8,"")</f>
        <v>46000.521851504629</v>
      </c>
      <c r="H8" s="38"/>
      <c r="I8" s="37" t="str">
        <f>IFERROR(VLOOKUP(D8,DB!A:F,6,0),"")</f>
        <v/>
      </c>
      <c r="J8" s="37" t="str">
        <f>IFERROR(VLOOKUP(D8,DB!A:G,7,0),"")</f>
        <v/>
      </c>
      <c r="K8" s="37"/>
      <c r="L8" s="37" t="str">
        <f>IFERROR(VLOOKUP(D8,DB!A:I,9,0),"")</f>
        <v/>
      </c>
    </row>
    <row r="9" spans="1:13" ht="15.75">
      <c r="A9" s="37"/>
      <c r="B9" s="37" t="str">
        <f>IFERROR(VLOOKUP(D9,DB!A:K,11,0),"")</f>
        <v/>
      </c>
      <c r="C9" s="37"/>
      <c r="D9" s="158"/>
      <c r="E9" s="37"/>
      <c r="F9" s="38"/>
      <c r="G9" s="131">
        <f ca="1">IFERROR(NOW()-F9,"")</f>
        <v>46000.521851504629</v>
      </c>
      <c r="H9" s="38"/>
      <c r="I9" s="37" t="str">
        <f>IFERROR(VLOOKUP(D9,DB!A:F,6,0),"")</f>
        <v/>
      </c>
      <c r="J9" s="37" t="str">
        <f>IFERROR(VLOOKUP(D9,DB!A:G,7,0),"")</f>
        <v/>
      </c>
      <c r="K9" s="37"/>
      <c r="L9" s="37" t="str">
        <f>IFERROR(VLOOKUP(D9,DB!A:I,9,0),"")</f>
        <v/>
      </c>
    </row>
    <row r="10" spans="1:13">
      <c r="A10" s="37"/>
      <c r="B10" s="37" t="str">
        <f>IFERROR(VLOOKUP(D10,DB!A:K,11,0),"")</f>
        <v>R5</v>
      </c>
      <c r="C10" s="37"/>
      <c r="D10" s="37" t="s">
        <v>34808</v>
      </c>
      <c r="E10" s="37"/>
      <c r="F10" s="38"/>
      <c r="G10" s="131">
        <f ca="1">IFERROR(NOW()-F10,"")</f>
        <v>46000.521851504629</v>
      </c>
      <c r="H10" s="38"/>
      <c r="I10" s="37" t="str">
        <f>IFERROR(VLOOKUP(D10,DB!A:F,6,0),"")</f>
        <v>SCECO</v>
      </c>
      <c r="J10" s="37" t="str">
        <f>IFERROR(VLOOKUP(D10,DB!A:G,7,0),"")</f>
        <v>Vandalized</v>
      </c>
      <c r="K10" s="37"/>
      <c r="L10" s="37" t="str">
        <f>IFERROR(VLOOKUP(D10,DB!A:I,9,0),"")</f>
        <v>Latis</v>
      </c>
    </row>
    <row r="11" spans="1:13">
      <c r="A11" s="37"/>
      <c r="B11" s="37" t="str">
        <f>IFERROR(VLOOKUP(D11,DB!A:K,11,0),"")</f>
        <v/>
      </c>
      <c r="C11" s="37"/>
      <c r="D11" s="37"/>
      <c r="E11" s="37"/>
      <c r="F11" s="38"/>
      <c r="G11" s="131">
        <f ca="1">IFERROR(NOW()-F11,"")</f>
        <v>46000.521851504629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46000.521851504629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46000.521851504629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46000.521851504629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46000.521851504629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46000.521851504629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46000.521851504629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46000.521851504629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46000.521851504629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46000.521851504629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46000.521851504629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46000.521851504629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46000.521851504629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46000.521851504629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46000.521851504629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46000.521851504629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46000.521851504629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46000.521851504629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46000.521851504629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46000.521851504629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46000.521851504629</v>
      </c>
      <c r="H31" s="38"/>
      <c r="I31" s="37" t="str">
        <f>IFERROR(VLOOKUP(D31,DB!A:F,6,0),"")</f>
        <v/>
      </c>
      <c r="J31" s="37" t="str">
        <f>IFERROR(VLOOKUP(D31,DB!A:G,7,0),"")</f>
        <v/>
      </c>
      <c r="K31" s="37"/>
      <c r="L31" s="37" t="str">
        <f>IFERROR(VLOOKUP(D31,DB!A:I,9,0),"")</f>
        <v/>
      </c>
    </row>
    <row r="32" spans="1:12">
      <c r="A32" s="37" t="s">
        <v>39143</v>
      </c>
      <c r="B32" s="37" t="str">
        <f>IFERROR(VLOOKUP(D32,DB!A:K,11,0),"")</f>
        <v>R5</v>
      </c>
      <c r="C32" s="37">
        <v>1</v>
      </c>
      <c r="D32" s="37" t="s">
        <v>38187</v>
      </c>
      <c r="E32" s="37" t="s">
        <v>39106</v>
      </c>
      <c r="F32" s="38">
        <v>46000.087430555555</v>
      </c>
      <c r="G32" s="131">
        <f ca="1">IFERROR(NOW()-F32,"")</f>
        <v>0.434420949073683</v>
      </c>
      <c r="H32" s="38">
        <v>46000.164756944447</v>
      </c>
      <c r="I32" s="37" t="str">
        <f>IFERROR(VLOOKUP(D32,DB!A:F,6,0),"")</f>
        <v>SCECO</v>
      </c>
      <c r="J32" s="37" t="str">
        <f>IFERROR(VLOOKUP(D32,DB!A:G,7,0),"")</f>
        <v>Haj Removal</v>
      </c>
      <c r="K32" s="37" t="s">
        <v>39144</v>
      </c>
      <c r="L32" s="37" t="str">
        <f>IFERROR(VLOOKUP(D32,DB!A:I,9,0),"")</f>
        <v>Latis</v>
      </c>
    </row>
    <row r="33" spans="1:12">
      <c r="A33" s="37"/>
      <c r="B33" s="37" t="str">
        <f>IFERROR(VLOOKUP(D33,DB!A:K,11,0),"")</f>
        <v/>
      </c>
      <c r="C33" s="37"/>
      <c r="D33" s="37"/>
      <c r="E33" s="37"/>
      <c r="F33" s="38"/>
      <c r="G33" s="131">
        <f ca="1">IFERROR(NOW()-F33,"")</f>
        <v>46000.521851504629</v>
      </c>
      <c r="H33" s="38"/>
      <c r="I33" s="37" t="str">
        <f>IFERROR(VLOOKUP(D33,DB!A:F,6,0),"")</f>
        <v/>
      </c>
      <c r="J33" s="37" t="str">
        <f>IFERROR(VLOOKUP(D33,DB!A:G,7,0),"")</f>
        <v/>
      </c>
      <c r="K33" s="37"/>
      <c r="L33" s="37" t="str">
        <f>IFERROR(VLOOKUP(D33,DB!A:I,9,0),"")</f>
        <v/>
      </c>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0"/>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14" ca="1" si="0">IFERROR(NOW()-F2,"-")</f>
        <v>46000.521851504629</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46000.521851504629</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46000.521851504629</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46000.521851504629</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46000.521851504629</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46000.521851504629</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46000.521851504629</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46000.521851504629</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46000.521851504629</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46000.521851504629</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46000.521851504629</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46000.521851504629</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46000.521851504629</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ref="G15:G78" ca="1" si="1">IFERROR(NOW()-F15,"-")</f>
        <v>46000.521851504629</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46000.521851504629</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46000.521851504629</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46000.521851504629</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46000.521851504629</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46000.521851504629</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46000.521851504629</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46000.521851504629</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46000.521851504629</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46000.521851504629</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46000.521851504629</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46000.521851504629</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46000.521851504629</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46000.521851504629</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46000.521851504629</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46000.521851504629</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46000.521851504629</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46000.521851504629</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46000.521851504629</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46000.521851504629</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46000.521851504629</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46000.521851504629</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46000.521851504629</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46000.521851504629</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46000.521851504629</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46000.521851504629</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46000.521851504629</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46000.521851504629</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46000.521851504629</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46000.521851504629</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46000.521851504629</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46000.521851504629</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46000.521851504629</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46000.521851504629</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46000.521851504629</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46000.521851504629</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46000.521851504629</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46000.521851504629</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46000.521851504629</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46000.521851504629</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46000.521851504629</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46000.521851504629</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46000.521851504629</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46000.521851504629</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46000.521851504629</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46000.521851504629</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46000.521851504629</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46000.521851504629</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46000.521851504629</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46000.521851504629</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46000.521851504629</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46000.521851504629</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46000.521851504629</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46000.521851504629</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46000.521851504629</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46000.521851504629</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46000.521851504629</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46000.521851504629</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46000.521851504629</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46000.521851504629</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46000.521851504629</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46000.521851504629</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46000.521851504629</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46000.521851504629</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ref="G79:G142" ca="1" si="2">IFERROR(NOW()-F79,"-")</f>
        <v>46000.521851504629</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46000.521851504629</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46000.521851504629</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46000.521851504629</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46000.521851504629</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46000.521851504629</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46000.521851504629</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46000.521851504629</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46000.521851504629</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46000.521851504629</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46000.521851504629</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46000.521851504629</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46000.521851504629</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46000.521851504629</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46000.521851504629</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46000.521851504629</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46000.521851504629</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46000.521851504629</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46000.521851504629</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46000.521851504629</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46000.521851504629</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46000.521851504629</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46000.521851504629</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46000.521851504629</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46000.521851504629</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46000.521851504629</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46000.521851504629</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46000.521851504629</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46000.521851504629</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46000.521851504629</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46000.521851504629</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46000.521851504629</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46000.521851504629</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46000.521851504629</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46000.521851504629</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46000.521851504629</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46000.521851504629</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46000.521851504629</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46000.521851504629</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46000.521851504629</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46000.521851504629</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46000.521851504629</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46000.521851504629</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46000.521851504629</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46000.521851504629</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46000.521851504629</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46000.521851504629</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46000.521851504629</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46000.521851504629</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46000.521851504629</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46000.521851504629</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46000.521851504629</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46000.521851504629</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46000.521851504629</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46000.521851504629</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46000.521851504629</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46000.521851504629</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46000.521851504629</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46000.521851504629</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46000.521851504629</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46000.521851504629</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46000.521851504629</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46000.521851504629</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46000.521851504629</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ref="G143:G206" ca="1" si="3">IFERROR(NOW()-F143,"-")</f>
        <v>46000.521851504629</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46000.521851504629</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46000.521851504629</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46000.521851504629</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46000.521851504629</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46000.521851504629</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46000.521851504629</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46000.521851504629</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46000.521851504629</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46000.521851504629</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46000.521851504629</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46000.521851504629</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46000.521851504629</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46000.521851504629</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46000.521851504629</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46000.521851504629</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46000.521851504629</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46000.521851504629</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46000.521851504629</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46000.521851504629</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46000.521851504629</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46000.521851504629</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46000.521851504629</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46000.521851504629</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46000.521851504629</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46000.521851504629</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46000.521851504629</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46000.521851504629</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46000.521851504629</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46000.521851504629</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46000.521851504629</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46000.521851504629</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46000.521851504629</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46000.521851504629</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46000.521851504629</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46000.521851504629</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46000.521851504629</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46000.521851504629</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46000.521851504629</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46000.521851504629</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46000.521851504629</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46000.521851504629</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46000.521851504629</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46000.521851504629</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46000.521851504629</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46000.521851504629</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46000.521851504629</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46000.521851504629</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46000.521851504629</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46000.521851504629</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46000.521851504629</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46000.521851504629</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46000.521851504629</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46000.521851504629</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46000.521851504629</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46000.521851504629</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46000.521851504629</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46000.521851504629</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46000.521851504629</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46000.521851504629</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46000.521851504629</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46000.521851504629</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46000.521851504629</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46000.521851504629</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ref="G207:G270" ca="1" si="4">IFERROR(NOW()-F207,"-")</f>
        <v>46000.521851504629</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46000.521851504629</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46000.521851504629</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46000.521851504629</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46000.521851504629</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46000.521851504629</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46000.521851504629</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46000.521851504629</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46000.521851504629</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46000.521851504629</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46000.521851504629</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46000.521851504629</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46000.521851504629</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46000.521851504629</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46000.521851504629</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46000.521851504629</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46000.521851504629</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46000.521851504629</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46000.521851504629</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46000.521851504629</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46000.521851504629</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46000.521851504629</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46000.521851504629</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46000.521851504629</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46000.521851504629</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46000.521851504629</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46000.521851504629</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46000.521851504629</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46000.521851504629</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46000.521851504629</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46000.521851504629</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46000.521851504629</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46000.521851504629</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46000.521851504629</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46000.521851504629</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46000.521851504629</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46000.521851504629</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46000.521851504629</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46000.521851504629</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46000.521851504629</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46000.521851504629</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46000.521851504629</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46000.521851504629</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46000.521851504629</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46000.521851504629</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46000.521851504629</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46000.521851504629</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46000.521851504629</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46000.521851504629</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46000.521851504629</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46000.521851504629</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46000.521851504629</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46000.521851504629</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46000.521851504629</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46000.521851504629</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46000.521851504629</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46000.521851504629</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46000.521851504629</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46000.521851504629</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46000.521851504629</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46000.521851504629</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46000.521851504629</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46000.521851504629</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46000.521851504629</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ref="G271:G334" ca="1" si="5">IFERROR(NOW()-F271,"-")</f>
        <v>46000.521851504629</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46000.521851504629</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46000.521851504629</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46000.521851504629</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46000.521851504629</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46000.521851504629</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46000.521851504629</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46000.521851504629</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46000.521851504629</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46000.521851504629</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46000.521851504629</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46000.521851504629</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46000.521851504629</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46000.521851504629</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46000.521851504629</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46000.521851504629</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46000.521851504629</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46000.521851504629</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46000.521851504629</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46000.521851504629</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46000.521851504629</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46000.521851504629</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46000.521851504629</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46000.521851504629</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46000.521851504629</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46000.521851504629</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46000.521851504629</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46000.521851504629</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46000.521851504629</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46000.521851504629</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46000.521851504629</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46000.521851504629</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46000.521851504629</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46000.521851504629</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46000.521851504629</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46000.521851504629</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46000.521851504629</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46000.521851504629</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46000.521851504629</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46000.521851504629</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46000.521851504629</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46000.521851504629</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46000.521851504629</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46000.521851504629</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46000.521851504629</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46000.521851504629</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46000.521851504629</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46000.521851504629</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46000.521851504629</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46000.521851504629</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46000.521851504629</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46000.521851504629</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46000.521851504629</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46000.521851504629</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46000.521851504629</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46000.521851504629</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46000.521851504629</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46000.521851504629</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46000.521851504629</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46000.521851504629</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46000.521851504629</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46000.521851504629</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46000.521851504629</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46000.521851504629</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ref="G335:G398" ca="1" si="6">IFERROR(NOW()-F335,"-")</f>
        <v>46000.521851504629</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46000.521851504629</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46000.521851504629</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46000.521851504629</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46000.521851504629</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46000.521851504629</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46000.521851504629</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46000.521851504629</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46000.521851504629</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46000.521851504629</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46000.521851504629</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46000.521851504629</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46000.521851504629</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46000.521851504629</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46000.521851504629</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46000.521851504629</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46000.521851504629</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46000.521851504629</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46000.521851504629</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46000.521851504629</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46000.521851504629</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46000.521851504629</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46000.521851504629</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46000.521851504629</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46000.521851504629</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46000.521851504629</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46000.521851504629</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46000.521851504629</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46000.521851504629</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46000.521851504629</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46000.521851504629</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46000.521851504629</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46000.521851504629</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46000.521851504629</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46000.521851504629</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46000.521851504629</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46000.521851504629</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46000.521851504629</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46000.521851504629</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46000.521851504629</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46000.521851504629</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46000.521851504629</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46000.521851504629</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46000.521851504629</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46000.521851504629</v>
      </c>
      <c r="H379" s="117"/>
      <c r="I379" s="115" t="str">
        <f>IFERROR(VLOOKUP(D379,DB!A:F,6,0),"")</f>
        <v/>
      </c>
      <c r="J379" s="115" t="str">
        <f>IFERROR(VLOOKUP(D379,DB!A:G,7,0),"")</f>
        <v/>
      </c>
      <c r="K379" s="118"/>
      <c r="L379" s="133" t="str">
        <f>IFERROR(VLOOKUP(D379,DB!A:I,9,0),"")</f>
        <v/>
      </c>
    </row>
    <row r="380" spans="1:12" ht="31.5" customHeight="1">
      <c r="A380" s="139"/>
      <c r="B380" s="140" t="str">
        <f>IFERROR(VLOOKUP(D380,DB!A:K,11,0),"")</f>
        <v/>
      </c>
      <c r="C380" s="141"/>
      <c r="D380" s="140"/>
      <c r="E380" s="138"/>
      <c r="F380" s="142"/>
      <c r="G380" s="143">
        <f t="shared" ca="1" si="6"/>
        <v>46000.521851504629</v>
      </c>
      <c r="H380" s="142"/>
      <c r="I380" s="140" t="str">
        <f>IFERROR(VLOOKUP(D380,DB!A:F,6,0),"")</f>
        <v/>
      </c>
      <c r="J380" s="140" t="str">
        <f>IFERROR(VLOOKUP(D380,DB!A:G,7,0),"")</f>
        <v/>
      </c>
      <c r="K380" s="144"/>
      <c r="L380" s="145" t="str">
        <f>IFERROR(VLOOKUP(D380,DB!A:I,9,0),"")</f>
        <v/>
      </c>
    </row>
  </sheetData>
  <dataValidations count="2">
    <dataValidation allowBlank="1" showInputMessage="1" showErrorMessage="1" sqref="E1" xr:uid="{9E1BC488-8814-4F8A-8DBE-742B3278AB71}"/>
    <dataValidation type="list" allowBlank="1" showInputMessage="1" showErrorMessage="1" sqref="E2:E3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2025-12-09T09:31:40Z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